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55" sheetId="1" r:id="rId1"/>
    <sheet name="35" sheetId="2" r:id="rId2"/>
  </sheets>
  <definedNames/>
  <calcPr fullCalcOnLoad="1"/>
</workbook>
</file>

<file path=xl/sharedStrings.xml><?xml version="1.0" encoding="utf-8"?>
<sst xmlns="http://schemas.openxmlformats.org/spreadsheetml/2006/main" count="267" uniqueCount="107">
  <si>
    <t xml:space="preserve">             1 день</t>
  </si>
  <si>
    <t>Вых.</t>
  </si>
  <si>
    <t>м/рас.</t>
  </si>
  <si>
    <t>сахар</t>
  </si>
  <si>
    <t>картоф</t>
  </si>
  <si>
    <t>морк.</t>
  </si>
  <si>
    <t>лук</t>
  </si>
  <si>
    <t>томат</t>
  </si>
  <si>
    <t>хлеб</t>
  </si>
  <si>
    <t>мясо</t>
  </si>
  <si>
    <t>рис</t>
  </si>
  <si>
    <t>чай</t>
  </si>
  <si>
    <t>м/сл.</t>
  </si>
  <si>
    <t>рыба</t>
  </si>
  <si>
    <t>яблоки</t>
  </si>
  <si>
    <t>соль</t>
  </si>
  <si>
    <t>сухофр.</t>
  </si>
  <si>
    <t>макар.</t>
  </si>
  <si>
    <t>сос-ки</t>
  </si>
  <si>
    <t>гречка</t>
  </si>
  <si>
    <t>мука</t>
  </si>
  <si>
    <t>золот.шар</t>
  </si>
  <si>
    <t>апельсины</t>
  </si>
  <si>
    <t>йогурт</t>
  </si>
  <si>
    <t>кисель</t>
  </si>
  <si>
    <t>печенье</t>
  </si>
  <si>
    <t>огур сол</t>
  </si>
  <si>
    <t>Итого</t>
  </si>
  <si>
    <t>капуста св</t>
  </si>
  <si>
    <t>свекла</t>
  </si>
  <si>
    <t>Сосиски отарные</t>
  </si>
  <si>
    <t>Макароны отвар.</t>
  </si>
  <si>
    <t>соус томатный</t>
  </si>
  <si>
    <t>чай с сахаром</t>
  </si>
  <si>
    <t>Итого на 1 чел.:</t>
  </si>
  <si>
    <t xml:space="preserve">            2 день</t>
  </si>
  <si>
    <t>Картоф.пюре</t>
  </si>
  <si>
    <t>Напиток Золот.шар</t>
  </si>
  <si>
    <t xml:space="preserve">Хлеб, </t>
  </si>
  <si>
    <t xml:space="preserve">             3 день</t>
  </si>
  <si>
    <t>с-т из св.капусты</t>
  </si>
  <si>
    <t>Макароны отварные</t>
  </si>
  <si>
    <t>Компот из сухофр.</t>
  </si>
  <si>
    <t>Хлеб</t>
  </si>
  <si>
    <t xml:space="preserve">             4 день</t>
  </si>
  <si>
    <t>Сосиски отварные</t>
  </si>
  <si>
    <t>каша гречневая</t>
  </si>
  <si>
    <t>Чай с сахаром</t>
  </si>
  <si>
    <t xml:space="preserve">             5 день</t>
  </si>
  <si>
    <t>Рыба туш.с овощ.</t>
  </si>
  <si>
    <t>Хлеб, печенье</t>
  </si>
  <si>
    <t xml:space="preserve">            6 день</t>
  </si>
  <si>
    <t>винегрет</t>
  </si>
  <si>
    <t xml:space="preserve">           7 день</t>
  </si>
  <si>
    <t>Рис отвар.</t>
  </si>
  <si>
    <t xml:space="preserve">          8 день</t>
  </si>
  <si>
    <t>Кисель</t>
  </si>
  <si>
    <t xml:space="preserve">            9 день</t>
  </si>
  <si>
    <t>с-т из свеклы</t>
  </si>
  <si>
    <t xml:space="preserve">           10 день</t>
  </si>
  <si>
    <t>Йогурт</t>
  </si>
  <si>
    <t>Компот из сухоф.</t>
  </si>
  <si>
    <t>9дней</t>
  </si>
  <si>
    <t>85/30</t>
  </si>
  <si>
    <t xml:space="preserve">печенье </t>
  </si>
  <si>
    <t>Хлеб печенье</t>
  </si>
  <si>
    <t>85/40</t>
  </si>
  <si>
    <t>Хлеб.</t>
  </si>
  <si>
    <t xml:space="preserve"> хлеб</t>
  </si>
  <si>
    <t>Хлеб вафли</t>
  </si>
  <si>
    <t>итого</t>
  </si>
  <si>
    <t>цена</t>
  </si>
  <si>
    <t>сумма</t>
  </si>
  <si>
    <t xml:space="preserve"> сош № 2  48дней</t>
  </si>
  <si>
    <t>н.петровск  48дней</t>
  </si>
  <si>
    <t>итог</t>
  </si>
  <si>
    <t>на 2дня</t>
  </si>
  <si>
    <t>январь</t>
  </si>
  <si>
    <t>на12 дней</t>
  </si>
  <si>
    <t>Ташлына 48 дней</t>
  </si>
  <si>
    <t>на 9 дней</t>
  </si>
  <si>
    <t>на 12 дне</t>
  </si>
  <si>
    <t>на 2 дня</t>
  </si>
  <si>
    <t>Гимназия на 48 дней</t>
  </si>
  <si>
    <t>Трушино</t>
  </si>
  <si>
    <t>бут-д с мас и сыром</t>
  </si>
  <si>
    <t>сыр</t>
  </si>
  <si>
    <t>вафли</t>
  </si>
  <si>
    <t>Тефтели</t>
  </si>
  <si>
    <t>Котлеты</t>
  </si>
  <si>
    <t>Плов из мяса говяд.</t>
  </si>
  <si>
    <t>Гуляш</t>
  </si>
  <si>
    <t>Котлеты из говядины</t>
  </si>
  <si>
    <t>Бифштекс из говядины</t>
  </si>
  <si>
    <t>75/100</t>
  </si>
  <si>
    <t>75/50</t>
  </si>
  <si>
    <t>котлеты из птицы</t>
  </si>
  <si>
    <t>птица</t>
  </si>
  <si>
    <t>сухари</t>
  </si>
  <si>
    <t>макароны отвар.</t>
  </si>
  <si>
    <t>гуляш из птицы</t>
  </si>
  <si>
    <t>80/25</t>
  </si>
  <si>
    <t>Плов из мяса птицы</t>
  </si>
  <si>
    <t>80/170</t>
  </si>
  <si>
    <t>в день 35 руб; в месяц 710 руб</t>
  </si>
  <si>
    <t>Тефтели из мяса птицы</t>
  </si>
  <si>
    <t>35 руб. в день, в месяц 700 руб(как один из вариантов)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</si>
</sst>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1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36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39" borderId="13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5" borderId="13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14" xfId="0" applyFont="1" applyFill="1" applyBorder="1" applyAlignment="1">
      <alignment/>
    </xf>
    <xf numFmtId="0" fontId="0" fillId="39" borderId="15" xfId="0" applyFont="1" applyFill="1" applyBorder="1" applyAlignment="1">
      <alignment/>
    </xf>
    <xf numFmtId="0" fontId="5" fillId="40" borderId="13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8" fillId="40" borderId="15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40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7" fillId="39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1"/>
  <sheetViews>
    <sheetView zoomScalePageLayoutView="0" workbookViewId="0" topLeftCell="A1">
      <pane xSplit="7" ySplit="15" topLeftCell="O76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88" sqref="A88"/>
    </sheetView>
  </sheetViews>
  <sheetFormatPr defaultColWidth="9.140625" defaultRowHeight="12.75"/>
  <cols>
    <col min="1" max="1" width="14.00390625" style="0" customWidth="1"/>
    <col min="2" max="2" width="6.57421875" style="0" customWidth="1"/>
    <col min="3" max="3" width="8.7109375" style="0" customWidth="1"/>
    <col min="4" max="4" width="6.28125" style="0" customWidth="1"/>
    <col min="5" max="5" width="7.00390625" style="0" customWidth="1"/>
    <col min="6" max="6" width="5.00390625" style="0" customWidth="1"/>
    <col min="7" max="7" width="6.421875" style="0" customWidth="1"/>
    <col min="8" max="8" width="7.421875" style="0" customWidth="1"/>
    <col min="9" max="9" width="7.421875" style="44" customWidth="1"/>
    <col min="10" max="10" width="8.7109375" style="0" customWidth="1"/>
    <col min="11" max="11" width="6.8515625" style="0" customWidth="1"/>
    <col min="12" max="12" width="5.00390625" style="0" customWidth="1"/>
    <col min="13" max="13" width="6.28125" style="0" customWidth="1"/>
    <col min="14" max="14" width="5.28125" style="0" customWidth="1"/>
    <col min="15" max="15" width="6.00390625" style="0" customWidth="1"/>
    <col min="16" max="16" width="6.140625" style="0" customWidth="1"/>
    <col min="17" max="17" width="6.57421875" style="0" customWidth="1"/>
    <col min="18" max="18" width="6.421875" style="0" customWidth="1"/>
    <col min="19" max="19" width="5.7109375" style="0" customWidth="1"/>
    <col min="20" max="20" width="5.8515625" style="0" customWidth="1"/>
    <col min="21" max="21" width="6.421875" style="0" customWidth="1"/>
    <col min="22" max="22" width="6.00390625" style="44" customWidth="1"/>
    <col min="23" max="23" width="5.8515625" style="0" customWidth="1"/>
    <col min="24" max="24" width="6.00390625" style="0" customWidth="1"/>
    <col min="25" max="25" width="7.421875" style="0" customWidth="1"/>
    <col min="26" max="26" width="6.28125" style="0" customWidth="1"/>
    <col min="27" max="27" width="6.00390625" style="37" customWidth="1"/>
    <col min="28" max="28" width="7.00390625" style="0" hidden="1" customWidth="1"/>
    <col min="29" max="29" width="6.140625" style="7" customWidth="1"/>
    <col min="30" max="30" width="5.7109375" style="7" customWidth="1"/>
    <col min="31" max="31" width="6.140625" style="7" customWidth="1"/>
    <col min="32" max="35" width="9.140625" style="7" customWidth="1"/>
  </cols>
  <sheetData>
    <row r="1" spans="1:32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0" t="s">
        <v>8</v>
      </c>
      <c r="J1" s="40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40" t="s">
        <v>21</v>
      </c>
      <c r="W1" s="3" t="s">
        <v>22</v>
      </c>
      <c r="X1" s="3" t="s">
        <v>23</v>
      </c>
      <c r="Y1" s="3" t="s">
        <v>24</v>
      </c>
      <c r="Z1" s="4" t="s">
        <v>25</v>
      </c>
      <c r="AA1" s="5" t="s">
        <v>26</v>
      </c>
      <c r="AB1" s="6" t="s">
        <v>27</v>
      </c>
      <c r="AC1" s="3" t="s">
        <v>28</v>
      </c>
      <c r="AD1" s="3" t="s">
        <v>29</v>
      </c>
      <c r="AE1" s="3" t="s">
        <v>87</v>
      </c>
      <c r="AF1" s="7" t="s">
        <v>86</v>
      </c>
    </row>
    <row r="2" spans="1:28" ht="12.75">
      <c r="A2" s="8"/>
      <c r="B2" s="9"/>
      <c r="C2" s="10"/>
      <c r="D2" s="10"/>
      <c r="E2" s="10"/>
      <c r="F2" s="10"/>
      <c r="G2" s="10"/>
      <c r="H2" s="10"/>
      <c r="I2" s="40"/>
      <c r="J2" s="40"/>
      <c r="K2" s="10"/>
      <c r="L2" s="10"/>
      <c r="M2" s="8"/>
      <c r="N2" s="8"/>
      <c r="O2" s="8"/>
      <c r="P2" s="10"/>
      <c r="Q2" s="8"/>
      <c r="R2" s="8"/>
      <c r="S2" s="8"/>
      <c r="T2" s="8"/>
      <c r="U2" s="8"/>
      <c r="V2" s="41"/>
      <c r="W2" s="8"/>
      <c r="X2" s="8"/>
      <c r="Y2" s="8"/>
      <c r="Z2" s="11"/>
      <c r="AA2" s="12"/>
      <c r="AB2" s="13"/>
    </row>
    <row r="3" spans="1:32" ht="12.75">
      <c r="A3" s="8" t="s">
        <v>85</v>
      </c>
      <c r="B3" s="9">
        <v>83</v>
      </c>
      <c r="C3" s="10"/>
      <c r="D3" s="10"/>
      <c r="E3" s="10"/>
      <c r="F3" s="10"/>
      <c r="G3" s="10"/>
      <c r="H3" s="10"/>
      <c r="I3" s="40">
        <v>0.06</v>
      </c>
      <c r="J3" s="40"/>
      <c r="K3" s="10"/>
      <c r="L3" s="10"/>
      <c r="M3" s="8">
        <v>0.008</v>
      </c>
      <c r="N3" s="8"/>
      <c r="O3" s="8"/>
      <c r="P3" s="10"/>
      <c r="Q3" s="8"/>
      <c r="R3" s="8"/>
      <c r="S3" s="8"/>
      <c r="T3" s="8"/>
      <c r="U3" s="8"/>
      <c r="V3" s="41"/>
      <c r="W3" s="8"/>
      <c r="X3" s="8"/>
      <c r="Y3" s="8"/>
      <c r="Z3" s="11"/>
      <c r="AA3" s="12"/>
      <c r="AB3" s="13"/>
      <c r="AF3" s="7">
        <v>0.017</v>
      </c>
    </row>
    <row r="4" spans="1:28" ht="12.75">
      <c r="A4" s="8" t="s">
        <v>30</v>
      </c>
      <c r="B4" s="9">
        <v>50</v>
      </c>
      <c r="C4" s="10"/>
      <c r="D4" s="10"/>
      <c r="E4" s="10"/>
      <c r="F4" s="10"/>
      <c r="G4" s="10"/>
      <c r="H4" s="10"/>
      <c r="I4" s="40"/>
      <c r="J4" s="40"/>
      <c r="K4" s="10"/>
      <c r="L4" s="10"/>
      <c r="M4" s="8"/>
      <c r="N4" s="8"/>
      <c r="O4" s="8"/>
      <c r="P4" s="10"/>
      <c r="Q4" s="8"/>
      <c r="R4" s="10"/>
      <c r="S4" s="8">
        <v>0.051</v>
      </c>
      <c r="T4" s="8"/>
      <c r="U4" s="8"/>
      <c r="V4" s="41"/>
      <c r="W4" s="8"/>
      <c r="X4" s="8"/>
      <c r="Y4" s="8"/>
      <c r="Z4" s="14"/>
      <c r="AA4" s="12"/>
      <c r="AB4" s="13"/>
    </row>
    <row r="5" spans="1:28" ht="12.75">
      <c r="A5" s="8" t="s">
        <v>31</v>
      </c>
      <c r="B5" s="15">
        <v>100</v>
      </c>
      <c r="C5" s="10"/>
      <c r="D5" s="10"/>
      <c r="E5" s="10"/>
      <c r="F5" s="10"/>
      <c r="G5" s="10"/>
      <c r="H5" s="10"/>
      <c r="I5" s="40"/>
      <c r="J5" s="40"/>
      <c r="K5" s="10"/>
      <c r="L5" s="10"/>
      <c r="M5" s="8">
        <v>0.0035</v>
      </c>
      <c r="N5" s="8"/>
      <c r="O5" s="8"/>
      <c r="P5" s="10">
        <v>0.002</v>
      </c>
      <c r="Q5" s="8"/>
      <c r="R5" s="8">
        <v>0.035</v>
      </c>
      <c r="S5" s="8"/>
      <c r="T5" s="8"/>
      <c r="U5" s="8"/>
      <c r="V5" s="41"/>
      <c r="W5" s="8"/>
      <c r="X5" s="8"/>
      <c r="Y5" s="8"/>
      <c r="Z5" s="14"/>
      <c r="AA5" s="12"/>
      <c r="AB5" s="13"/>
    </row>
    <row r="6" spans="1:28" ht="12.75">
      <c r="A6" s="8" t="s">
        <v>32</v>
      </c>
      <c r="B6" s="15">
        <v>50</v>
      </c>
      <c r="C6" s="10">
        <v>0.003</v>
      </c>
      <c r="D6" s="10"/>
      <c r="E6" s="10"/>
      <c r="F6" s="10">
        <v>0.004</v>
      </c>
      <c r="G6" s="10">
        <v>0.001</v>
      </c>
      <c r="H6" s="10">
        <v>0.003</v>
      </c>
      <c r="I6" s="40"/>
      <c r="J6" s="40"/>
      <c r="K6" s="10"/>
      <c r="L6" s="10"/>
      <c r="M6" s="8"/>
      <c r="N6" s="8"/>
      <c r="O6" s="8"/>
      <c r="P6" s="10"/>
      <c r="Q6" s="8"/>
      <c r="R6" s="8"/>
      <c r="S6" s="8"/>
      <c r="T6" s="8"/>
      <c r="U6" s="8">
        <v>0.002</v>
      </c>
      <c r="V6" s="41"/>
      <c r="W6" s="8"/>
      <c r="X6" s="8"/>
      <c r="Y6" s="8"/>
      <c r="Z6" s="14"/>
      <c r="AA6" s="12"/>
      <c r="AB6" s="13"/>
    </row>
    <row r="7" spans="1:28" ht="12.75">
      <c r="A7" s="8" t="s">
        <v>33</v>
      </c>
      <c r="B7" s="9">
        <v>200</v>
      </c>
      <c r="C7" s="10"/>
      <c r="D7" s="10">
        <v>0.015</v>
      </c>
      <c r="E7" s="10"/>
      <c r="F7" s="10"/>
      <c r="G7" s="10"/>
      <c r="H7" s="10"/>
      <c r="I7" s="40"/>
      <c r="J7" s="40"/>
      <c r="K7" s="10"/>
      <c r="L7" s="10">
        <v>0.001</v>
      </c>
      <c r="M7" s="8"/>
      <c r="N7" s="8"/>
      <c r="O7" s="8"/>
      <c r="P7" s="8"/>
      <c r="Q7" s="8"/>
      <c r="R7" s="8"/>
      <c r="S7" s="8"/>
      <c r="T7" s="8"/>
      <c r="U7" s="8"/>
      <c r="V7" s="41"/>
      <c r="W7" s="8"/>
      <c r="X7" s="8"/>
      <c r="Y7" s="8"/>
      <c r="Z7" s="14"/>
      <c r="AA7" s="12"/>
      <c r="AB7" s="13"/>
    </row>
    <row r="8" spans="1:28" ht="12.75">
      <c r="A8" s="8" t="s">
        <v>8</v>
      </c>
      <c r="B8" s="9">
        <v>85</v>
      </c>
      <c r="C8" s="10"/>
      <c r="D8" s="10"/>
      <c r="E8" s="10"/>
      <c r="F8" s="10"/>
      <c r="G8" s="10"/>
      <c r="H8" s="10"/>
      <c r="I8" s="40">
        <v>0.085</v>
      </c>
      <c r="J8" s="4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41"/>
      <c r="W8" s="8"/>
      <c r="X8" s="8"/>
      <c r="Y8" s="8"/>
      <c r="Z8" s="14"/>
      <c r="AA8" s="12"/>
      <c r="AB8" s="13"/>
    </row>
    <row r="9" spans="1:28" ht="12.75">
      <c r="A9" s="16" t="s">
        <v>64</v>
      </c>
      <c r="B9" s="9">
        <v>30</v>
      </c>
      <c r="C9" s="10"/>
      <c r="D9" s="10"/>
      <c r="E9" s="10"/>
      <c r="F9" s="10"/>
      <c r="G9" s="10"/>
      <c r="H9" s="10"/>
      <c r="I9" s="40"/>
      <c r="J9" s="40"/>
      <c r="K9" s="10"/>
      <c r="L9" s="10"/>
      <c r="M9" s="8"/>
      <c r="N9" s="8"/>
      <c r="O9" s="8"/>
      <c r="P9" s="8"/>
      <c r="Q9" s="8"/>
      <c r="R9" s="8"/>
      <c r="S9" s="8"/>
      <c r="T9" s="8"/>
      <c r="U9" s="8"/>
      <c r="V9" s="41"/>
      <c r="W9" s="10"/>
      <c r="X9" s="8"/>
      <c r="Y9" s="8"/>
      <c r="Z9" s="14">
        <v>0.03</v>
      </c>
      <c r="AA9" s="12"/>
      <c r="AB9" s="13"/>
    </row>
    <row r="10" spans="1:35" s="23" customFormat="1" ht="12.75">
      <c r="A10" s="17" t="s">
        <v>34</v>
      </c>
      <c r="B10" s="18"/>
      <c r="C10" s="17">
        <f aca="true" t="shared" si="0" ref="C10:V10">SUM(C2:C8)</f>
        <v>0.003</v>
      </c>
      <c r="D10" s="17">
        <f t="shared" si="0"/>
        <v>0.015</v>
      </c>
      <c r="E10" s="17">
        <f t="shared" si="0"/>
        <v>0</v>
      </c>
      <c r="F10" s="17">
        <f t="shared" si="0"/>
        <v>0.004</v>
      </c>
      <c r="G10" s="17">
        <f t="shared" si="0"/>
        <v>0.001</v>
      </c>
      <c r="H10" s="17">
        <f t="shared" si="0"/>
        <v>0.003</v>
      </c>
      <c r="I10" s="40">
        <f t="shared" si="0"/>
        <v>0.14500000000000002</v>
      </c>
      <c r="J10" s="40">
        <f t="shared" si="0"/>
        <v>0</v>
      </c>
      <c r="K10" s="17">
        <f t="shared" si="0"/>
        <v>0</v>
      </c>
      <c r="L10" s="17">
        <f t="shared" si="0"/>
        <v>0.001</v>
      </c>
      <c r="M10" s="17">
        <f t="shared" si="0"/>
        <v>0.0115</v>
      </c>
      <c r="N10" s="17">
        <f t="shared" si="0"/>
        <v>0</v>
      </c>
      <c r="O10" s="17">
        <f t="shared" si="0"/>
        <v>0</v>
      </c>
      <c r="P10" s="17">
        <f t="shared" si="0"/>
        <v>0.002</v>
      </c>
      <c r="Q10" s="17">
        <f t="shared" si="0"/>
        <v>0</v>
      </c>
      <c r="R10" s="17">
        <f t="shared" si="0"/>
        <v>0.035</v>
      </c>
      <c r="S10" s="17">
        <f t="shared" si="0"/>
        <v>0.051</v>
      </c>
      <c r="T10" s="17">
        <f t="shared" si="0"/>
        <v>0</v>
      </c>
      <c r="U10" s="17">
        <f t="shared" si="0"/>
        <v>0.002</v>
      </c>
      <c r="V10" s="40">
        <f t="shared" si="0"/>
        <v>0</v>
      </c>
      <c r="W10" s="17">
        <f>SUM(W2:W9)</f>
        <v>0</v>
      </c>
      <c r="X10" s="17">
        <f>SUM(X2:X8)</f>
        <v>0</v>
      </c>
      <c r="Y10" s="17">
        <f>SUM(Y2:Y8)</f>
        <v>0</v>
      </c>
      <c r="Z10" s="19">
        <f>SUM(Z9)</f>
        <v>0.03</v>
      </c>
      <c r="AA10" s="20">
        <f>SUM(AA2:AA9)</f>
        <v>0</v>
      </c>
      <c r="AB10" s="21"/>
      <c r="AC10" s="22"/>
      <c r="AD10" s="22"/>
      <c r="AE10" s="22"/>
      <c r="AF10" s="22">
        <f>SUM(AF2:AF9)</f>
        <v>0.017</v>
      </c>
      <c r="AG10" s="22"/>
      <c r="AH10" s="22"/>
      <c r="AI10" s="22"/>
    </row>
    <row r="11" spans="1:35" s="28" customFormat="1" ht="12.75">
      <c r="A11" s="1" t="s">
        <v>35</v>
      </c>
      <c r="B11" s="1"/>
      <c r="C11" s="1"/>
      <c r="D11" s="1"/>
      <c r="E11" s="1"/>
      <c r="F11" s="1"/>
      <c r="G11" s="1"/>
      <c r="H11" s="1"/>
      <c r="I11" s="41"/>
      <c r="J11" s="4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1"/>
      <c r="W11" s="1"/>
      <c r="X11" s="1"/>
      <c r="Y11" s="1"/>
      <c r="Z11" s="24"/>
      <c r="AA11" s="25"/>
      <c r="AB11" s="26"/>
      <c r="AC11" s="27"/>
      <c r="AD11" s="27"/>
      <c r="AE11" s="27"/>
      <c r="AF11" s="27"/>
      <c r="AG11" s="27"/>
      <c r="AH11" s="27"/>
      <c r="AI11" s="27"/>
    </row>
    <row r="12" spans="1:30" ht="12.75">
      <c r="A12" s="8" t="s">
        <v>23</v>
      </c>
      <c r="B12" s="8">
        <v>75</v>
      </c>
      <c r="C12" s="10"/>
      <c r="D12" s="10"/>
      <c r="E12" s="10"/>
      <c r="F12" s="10"/>
      <c r="G12" s="10"/>
      <c r="H12" s="10"/>
      <c r="I12" s="40"/>
      <c r="J12" s="40"/>
      <c r="K12" s="10"/>
      <c r="L12" s="10"/>
      <c r="M12" s="10"/>
      <c r="N12" s="10"/>
      <c r="O12" s="8"/>
      <c r="P12" s="10"/>
      <c r="Q12" s="8"/>
      <c r="R12" s="8"/>
      <c r="S12" s="8"/>
      <c r="T12" s="8"/>
      <c r="U12" s="8"/>
      <c r="V12" s="41"/>
      <c r="W12" s="8"/>
      <c r="X12" s="10"/>
      <c r="Y12" s="8"/>
      <c r="Z12" s="14">
        <v>0</v>
      </c>
      <c r="AA12" s="12">
        <f aca="true" t="shared" si="1" ref="AA12:AA18">SUM(Z12)</f>
        <v>0</v>
      </c>
      <c r="AB12" s="13"/>
      <c r="AC12" s="7">
        <f aca="true" t="shared" si="2" ref="AC12:AC17">SUM(AA12)</f>
        <v>0</v>
      </c>
      <c r="AD12" s="7">
        <f aca="true" t="shared" si="3" ref="AD12:AD18">SUM(AC12)</f>
        <v>0</v>
      </c>
    </row>
    <row r="13" spans="1:30" ht="12.75">
      <c r="A13" s="8" t="s">
        <v>88</v>
      </c>
      <c r="B13" s="8">
        <v>90</v>
      </c>
      <c r="C13" s="10">
        <v>0.012</v>
      </c>
      <c r="D13" s="10"/>
      <c r="E13" s="10"/>
      <c r="F13" s="10"/>
      <c r="G13" s="10">
        <v>0.032</v>
      </c>
      <c r="H13" s="10">
        <v>0</v>
      </c>
      <c r="I13" s="40"/>
      <c r="J13" s="10">
        <v>0.078</v>
      </c>
      <c r="K13" s="10">
        <v>0.007</v>
      </c>
      <c r="L13" s="10"/>
      <c r="M13" s="10"/>
      <c r="N13" s="10"/>
      <c r="O13" s="8"/>
      <c r="P13" s="10">
        <v>0.003</v>
      </c>
      <c r="Q13" s="8"/>
      <c r="R13" s="8"/>
      <c r="S13" s="8"/>
      <c r="T13" s="8"/>
      <c r="U13" s="10">
        <v>0.004</v>
      </c>
      <c r="V13" s="41"/>
      <c r="W13" s="8"/>
      <c r="X13" s="8"/>
      <c r="Y13" s="8"/>
      <c r="Z13" s="14"/>
      <c r="AA13" s="12"/>
      <c r="AB13" s="13"/>
      <c r="AD13" s="7">
        <f t="shared" si="3"/>
        <v>0</v>
      </c>
    </row>
    <row r="14" spans="1:32" ht="12.75">
      <c r="A14" s="8" t="s">
        <v>32</v>
      </c>
      <c r="B14" s="15">
        <v>50</v>
      </c>
      <c r="C14" s="10">
        <v>0.003</v>
      </c>
      <c r="D14" s="10"/>
      <c r="E14" s="10"/>
      <c r="F14" s="10">
        <v>0.004</v>
      </c>
      <c r="G14" s="10">
        <v>0.001</v>
      </c>
      <c r="H14" s="10">
        <v>0.003</v>
      </c>
      <c r="I14" s="40"/>
      <c r="J14" s="40"/>
      <c r="K14" s="10"/>
      <c r="L14" s="10"/>
      <c r="M14" s="8"/>
      <c r="N14" s="8"/>
      <c r="O14" s="8"/>
      <c r="P14" s="10"/>
      <c r="Q14" s="8"/>
      <c r="R14" s="8"/>
      <c r="S14" s="8"/>
      <c r="T14" s="8"/>
      <c r="U14" s="8">
        <v>0.002</v>
      </c>
      <c r="V14" s="41"/>
      <c r="W14" s="8"/>
      <c r="X14" s="8"/>
      <c r="Y14" s="8"/>
      <c r="Z14" s="14"/>
      <c r="AA14" s="12">
        <f t="shared" si="1"/>
        <v>0</v>
      </c>
      <c r="AB14" s="13"/>
      <c r="AC14" s="7">
        <f t="shared" si="2"/>
        <v>0</v>
      </c>
      <c r="AD14" s="7">
        <f t="shared" si="3"/>
        <v>0</v>
      </c>
      <c r="AF14" s="7">
        <f>SUM(AF12)</f>
        <v>0</v>
      </c>
    </row>
    <row r="15" spans="1:32" ht="12.75">
      <c r="A15" s="8" t="s">
        <v>36</v>
      </c>
      <c r="B15" s="8">
        <v>100</v>
      </c>
      <c r="C15" s="10"/>
      <c r="D15" s="10"/>
      <c r="E15" s="10">
        <v>0.114</v>
      </c>
      <c r="F15" s="10"/>
      <c r="G15" s="10"/>
      <c r="H15" s="10"/>
      <c r="I15" s="40"/>
      <c r="J15" s="40"/>
      <c r="K15" s="10"/>
      <c r="L15" s="10"/>
      <c r="M15" s="10">
        <v>0.0035</v>
      </c>
      <c r="N15" s="10"/>
      <c r="O15" s="8"/>
      <c r="P15" s="10">
        <v>0.002</v>
      </c>
      <c r="Q15" s="8"/>
      <c r="R15" s="8"/>
      <c r="S15" s="8"/>
      <c r="T15" s="8"/>
      <c r="U15" s="8"/>
      <c r="V15" s="41"/>
      <c r="W15" s="8"/>
      <c r="X15" s="8"/>
      <c r="Y15" s="8"/>
      <c r="Z15" s="11"/>
      <c r="AA15" s="12">
        <f t="shared" si="1"/>
        <v>0</v>
      </c>
      <c r="AB15" s="13"/>
      <c r="AC15" s="7">
        <f t="shared" si="2"/>
        <v>0</v>
      </c>
      <c r="AD15" s="7">
        <f t="shared" si="3"/>
        <v>0</v>
      </c>
      <c r="AF15" s="7">
        <f>SUM(AF13)</f>
        <v>0</v>
      </c>
    </row>
    <row r="16" spans="1:32" ht="12.75">
      <c r="A16" s="8" t="s">
        <v>37</v>
      </c>
      <c r="B16" s="8">
        <v>200</v>
      </c>
      <c r="C16" s="10"/>
      <c r="D16" s="10"/>
      <c r="E16" s="10"/>
      <c r="F16" s="10"/>
      <c r="G16" s="10"/>
      <c r="H16" s="10"/>
      <c r="I16" s="40"/>
      <c r="J16" s="40"/>
      <c r="K16" s="10"/>
      <c r="L16" s="10"/>
      <c r="M16" s="10"/>
      <c r="N16" s="10"/>
      <c r="O16" s="8"/>
      <c r="P16" s="8"/>
      <c r="Q16" s="8"/>
      <c r="R16" s="8"/>
      <c r="S16" s="8"/>
      <c r="T16" s="8"/>
      <c r="U16" s="8"/>
      <c r="V16" s="40">
        <v>0.02</v>
      </c>
      <c r="W16" s="8"/>
      <c r="X16" s="8"/>
      <c r="Y16" s="8"/>
      <c r="Z16" s="11"/>
      <c r="AA16" s="12">
        <f t="shared" si="1"/>
        <v>0</v>
      </c>
      <c r="AB16" s="13"/>
      <c r="AC16" s="7">
        <f t="shared" si="2"/>
        <v>0</v>
      </c>
      <c r="AD16" s="7">
        <f t="shared" si="3"/>
        <v>0</v>
      </c>
      <c r="AF16" s="7">
        <f>SUM(AF14)</f>
        <v>0</v>
      </c>
    </row>
    <row r="17" spans="1:32" ht="12.75">
      <c r="A17" s="8" t="s">
        <v>43</v>
      </c>
      <c r="B17" s="8" t="s">
        <v>63</v>
      </c>
      <c r="C17" s="10"/>
      <c r="D17" s="10"/>
      <c r="E17" s="10"/>
      <c r="F17" s="10"/>
      <c r="G17" s="10"/>
      <c r="H17" s="10"/>
      <c r="I17" s="40">
        <v>0.085</v>
      </c>
      <c r="J17" s="40"/>
      <c r="K17" s="10"/>
      <c r="L17" s="10"/>
      <c r="M17" s="10"/>
      <c r="N17" s="10"/>
      <c r="O17" s="8"/>
      <c r="P17" s="8"/>
      <c r="Q17" s="8"/>
      <c r="R17" s="8"/>
      <c r="S17" s="8"/>
      <c r="T17" s="8"/>
      <c r="U17" s="8"/>
      <c r="V17" s="41"/>
      <c r="W17" s="8"/>
      <c r="X17" s="8"/>
      <c r="Y17" s="8"/>
      <c r="Z17" s="11"/>
      <c r="AA17" s="12">
        <f t="shared" si="1"/>
        <v>0</v>
      </c>
      <c r="AB17" s="13"/>
      <c r="AC17" s="7">
        <f t="shared" si="2"/>
        <v>0</v>
      </c>
      <c r="AD17" s="7">
        <f t="shared" si="3"/>
        <v>0</v>
      </c>
      <c r="AF17" s="7">
        <f>SUM(AF15)</f>
        <v>0</v>
      </c>
    </row>
    <row r="18" spans="1:35" s="23" customFormat="1" ht="12.75">
      <c r="A18" s="17" t="s">
        <v>34</v>
      </c>
      <c r="B18" s="18"/>
      <c r="C18" s="17">
        <f aca="true" t="shared" si="4" ref="C18:Z18">SUM(C12:C17)</f>
        <v>0.015</v>
      </c>
      <c r="D18" s="17">
        <f t="shared" si="4"/>
        <v>0</v>
      </c>
      <c r="E18" s="17">
        <f t="shared" si="4"/>
        <v>0.114</v>
      </c>
      <c r="F18" s="17">
        <f t="shared" si="4"/>
        <v>0.004</v>
      </c>
      <c r="G18" s="17">
        <f t="shared" si="4"/>
        <v>0.033</v>
      </c>
      <c r="H18" s="17">
        <f t="shared" si="4"/>
        <v>0.003</v>
      </c>
      <c r="I18" s="40">
        <f t="shared" si="4"/>
        <v>0.085</v>
      </c>
      <c r="J18" s="40">
        <f t="shared" si="4"/>
        <v>0.078</v>
      </c>
      <c r="K18" s="17">
        <f t="shared" si="4"/>
        <v>0.007</v>
      </c>
      <c r="L18" s="17">
        <f t="shared" si="4"/>
        <v>0</v>
      </c>
      <c r="M18" s="17">
        <f t="shared" si="4"/>
        <v>0.0035</v>
      </c>
      <c r="N18" s="17">
        <f t="shared" si="4"/>
        <v>0</v>
      </c>
      <c r="O18" s="17">
        <f t="shared" si="4"/>
        <v>0</v>
      </c>
      <c r="P18" s="17">
        <f t="shared" si="4"/>
        <v>0.005</v>
      </c>
      <c r="Q18" s="17">
        <f t="shared" si="4"/>
        <v>0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0.006</v>
      </c>
      <c r="V18" s="40">
        <f t="shared" si="4"/>
        <v>0.02</v>
      </c>
      <c r="W18" s="17">
        <f t="shared" si="4"/>
        <v>0</v>
      </c>
      <c r="X18" s="17">
        <f t="shared" si="4"/>
        <v>0</v>
      </c>
      <c r="Y18" s="17">
        <f t="shared" si="4"/>
        <v>0</v>
      </c>
      <c r="Z18" s="19">
        <f t="shared" si="4"/>
        <v>0</v>
      </c>
      <c r="AA18" s="20">
        <f t="shared" si="1"/>
        <v>0</v>
      </c>
      <c r="AB18" s="20">
        <f>SUM(AA18)</f>
        <v>0</v>
      </c>
      <c r="AC18" s="20">
        <f>SUM(AB18)</f>
        <v>0</v>
      </c>
      <c r="AD18" s="20">
        <f t="shared" si="3"/>
        <v>0</v>
      </c>
      <c r="AE18" s="20"/>
      <c r="AF18" s="22">
        <f>SUM(AF16)</f>
        <v>0</v>
      </c>
      <c r="AG18" s="22"/>
      <c r="AH18" s="22"/>
      <c r="AI18" s="22"/>
    </row>
    <row r="19" spans="1:35" s="28" customFormat="1" ht="12.75">
      <c r="A19" s="1" t="s">
        <v>39</v>
      </c>
      <c r="B19" s="1"/>
      <c r="C19" s="1"/>
      <c r="D19" s="1"/>
      <c r="E19" s="1"/>
      <c r="F19" s="1"/>
      <c r="G19" s="1"/>
      <c r="H19" s="1"/>
      <c r="I19" s="41"/>
      <c r="J19" s="4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1"/>
      <c r="W19" s="1"/>
      <c r="X19" s="1"/>
      <c r="Y19" s="1"/>
      <c r="Z19" s="6"/>
      <c r="AA19" s="25"/>
      <c r="AB19" s="26"/>
      <c r="AC19" s="27"/>
      <c r="AD19" s="27"/>
      <c r="AE19" s="27"/>
      <c r="AF19" s="27"/>
      <c r="AG19" s="27"/>
      <c r="AH19" s="27"/>
      <c r="AI19" s="27"/>
    </row>
    <row r="20" spans="1:29" ht="12.75">
      <c r="A20" s="16" t="s">
        <v>40</v>
      </c>
      <c r="B20" s="8">
        <v>100</v>
      </c>
      <c r="C20" s="8">
        <v>0.005</v>
      </c>
      <c r="D20" s="8">
        <v>0.005</v>
      </c>
      <c r="E20" s="8"/>
      <c r="F20" s="8">
        <v>0.013</v>
      </c>
      <c r="G20" s="8"/>
      <c r="H20" s="8"/>
      <c r="I20" s="41"/>
      <c r="J20" s="4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41"/>
      <c r="W20" s="8"/>
      <c r="X20" s="8"/>
      <c r="Y20" s="8"/>
      <c r="Z20" s="11"/>
      <c r="AA20" s="12"/>
      <c r="AB20" s="13"/>
      <c r="AC20" s="29">
        <v>0.099</v>
      </c>
    </row>
    <row r="21" spans="1:35" ht="12.75">
      <c r="A21" s="8" t="s">
        <v>89</v>
      </c>
      <c r="B21" s="8">
        <v>75</v>
      </c>
      <c r="C21" s="10">
        <v>0.005</v>
      </c>
      <c r="D21" s="10"/>
      <c r="E21" s="10"/>
      <c r="F21" s="10"/>
      <c r="G21" s="10"/>
      <c r="H21" s="10"/>
      <c r="I21" s="40">
        <v>0.014</v>
      </c>
      <c r="J21" s="10">
        <v>0.075</v>
      </c>
      <c r="K21" s="10"/>
      <c r="L21" s="10"/>
      <c r="M21" s="10"/>
      <c r="N21" s="10"/>
      <c r="O21" s="10"/>
      <c r="P21" s="10">
        <v>0.003</v>
      </c>
      <c r="Q21" s="10"/>
      <c r="R21" s="10"/>
      <c r="S21" s="10"/>
      <c r="T21" s="10"/>
      <c r="U21" s="10"/>
      <c r="V21" s="40"/>
      <c r="W21" s="10"/>
      <c r="X21" s="8"/>
      <c r="Y21" s="8"/>
      <c r="Z21" s="11"/>
      <c r="AA21" s="12"/>
      <c r="AB21" s="13"/>
      <c r="AI21"/>
    </row>
    <row r="22" spans="1:32" ht="12.75">
      <c r="A22" s="8" t="s">
        <v>41</v>
      </c>
      <c r="B22" s="8">
        <v>100</v>
      </c>
      <c r="C22" s="10"/>
      <c r="D22" s="10"/>
      <c r="E22" s="10"/>
      <c r="F22" s="10"/>
      <c r="G22" s="10"/>
      <c r="H22" s="10"/>
      <c r="I22" s="40"/>
      <c r="J22" s="40"/>
      <c r="K22" s="10"/>
      <c r="L22" s="10"/>
      <c r="M22" s="10">
        <v>0.0035</v>
      </c>
      <c r="N22" s="10"/>
      <c r="O22" s="10"/>
      <c r="P22" s="10">
        <v>0.001</v>
      </c>
      <c r="Q22" s="10"/>
      <c r="R22" s="10">
        <v>0.035</v>
      </c>
      <c r="S22" s="10"/>
      <c r="T22" s="10"/>
      <c r="U22" s="10"/>
      <c r="V22" s="40"/>
      <c r="W22" s="10"/>
      <c r="X22" s="8"/>
      <c r="Y22" s="8"/>
      <c r="Z22" s="11"/>
      <c r="AA22" s="12"/>
      <c r="AB22" s="13"/>
      <c r="AF22" s="7">
        <f>SUM(AC22:AE22)</f>
        <v>0</v>
      </c>
    </row>
    <row r="23" spans="1:32" ht="12.75">
      <c r="A23" s="8" t="s">
        <v>32</v>
      </c>
      <c r="B23" s="15">
        <v>50</v>
      </c>
      <c r="C23" s="10">
        <v>0.003</v>
      </c>
      <c r="D23" s="10"/>
      <c r="E23" s="10"/>
      <c r="F23" s="10">
        <v>0.004</v>
      </c>
      <c r="G23" s="10">
        <v>0.001</v>
      </c>
      <c r="H23" s="10">
        <v>0.003</v>
      </c>
      <c r="I23" s="40"/>
      <c r="J23" s="40"/>
      <c r="K23" s="10"/>
      <c r="L23" s="10"/>
      <c r="M23" s="8"/>
      <c r="N23" s="8"/>
      <c r="O23" s="8"/>
      <c r="P23" s="10"/>
      <c r="Q23" s="8"/>
      <c r="R23" s="8"/>
      <c r="S23" s="8"/>
      <c r="T23" s="8"/>
      <c r="U23" s="8">
        <v>0.002</v>
      </c>
      <c r="V23" s="41"/>
      <c r="W23" s="8"/>
      <c r="X23" s="8"/>
      <c r="Y23" s="8"/>
      <c r="Z23" s="14"/>
      <c r="AA23" s="12"/>
      <c r="AB23" s="13"/>
      <c r="AF23" s="7">
        <f>SUM(AC23:AE23)</f>
        <v>0</v>
      </c>
    </row>
    <row r="24" spans="1:32" ht="12.75">
      <c r="A24" s="8" t="s">
        <v>42</v>
      </c>
      <c r="B24" s="8">
        <v>200</v>
      </c>
      <c r="C24" s="10"/>
      <c r="D24" s="10">
        <v>0.02</v>
      </c>
      <c r="E24" s="10"/>
      <c r="F24" s="10"/>
      <c r="G24" s="10"/>
      <c r="H24" s="10"/>
      <c r="I24" s="40"/>
      <c r="J24" s="40"/>
      <c r="K24" s="10"/>
      <c r="L24" s="10"/>
      <c r="M24" s="10"/>
      <c r="N24" s="10"/>
      <c r="O24" s="10"/>
      <c r="P24" s="10"/>
      <c r="Q24" s="10">
        <v>0.02</v>
      </c>
      <c r="R24" s="10"/>
      <c r="S24" s="10"/>
      <c r="T24" s="10"/>
      <c r="U24" s="10"/>
      <c r="V24" s="40"/>
      <c r="W24" s="10"/>
      <c r="X24" s="8"/>
      <c r="Y24" s="8"/>
      <c r="Z24" s="14"/>
      <c r="AA24" s="12"/>
      <c r="AB24" s="13"/>
      <c r="AF24" s="7">
        <f>SUM(AC24:AE24)</f>
        <v>0</v>
      </c>
    </row>
    <row r="25" spans="1:32" ht="12.75">
      <c r="A25" s="8"/>
      <c r="B25" s="8"/>
      <c r="C25" s="10"/>
      <c r="D25" s="10"/>
      <c r="E25" s="10"/>
      <c r="F25" s="10"/>
      <c r="G25" s="10"/>
      <c r="H25" s="10"/>
      <c r="I25" s="40"/>
      <c r="J25" s="4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40"/>
      <c r="W25" s="10"/>
      <c r="X25" s="8"/>
      <c r="Y25" s="8"/>
      <c r="Z25" s="14"/>
      <c r="AA25" s="12"/>
      <c r="AB25" s="13"/>
      <c r="AF25" s="7">
        <f>SUM(AC25:AE25)</f>
        <v>0</v>
      </c>
    </row>
    <row r="26" spans="1:32" ht="12.75">
      <c r="A26" s="8" t="s">
        <v>65</v>
      </c>
      <c r="B26" s="8" t="s">
        <v>63</v>
      </c>
      <c r="C26" s="10"/>
      <c r="D26" s="10"/>
      <c r="E26" s="10"/>
      <c r="F26" s="10"/>
      <c r="G26" s="10"/>
      <c r="H26" s="10"/>
      <c r="I26" s="40">
        <v>0.085</v>
      </c>
      <c r="J26" s="4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40"/>
      <c r="W26" s="10"/>
      <c r="X26" s="8"/>
      <c r="Y26" s="8"/>
      <c r="Z26" s="14">
        <v>0.03</v>
      </c>
      <c r="AA26" s="12"/>
      <c r="AB26" s="13"/>
      <c r="AF26" s="7">
        <f>SUM(AC26:AE26)</f>
        <v>0</v>
      </c>
    </row>
    <row r="27" spans="1:35" s="23" customFormat="1" ht="12.75">
      <c r="A27" s="17" t="s">
        <v>34</v>
      </c>
      <c r="B27" s="17"/>
      <c r="C27" s="17">
        <f>SUM(C20:C26)</f>
        <v>0.013000000000000001</v>
      </c>
      <c r="D27" s="17">
        <f>SUM(D20:D26)</f>
        <v>0.025</v>
      </c>
      <c r="E27" s="17">
        <f>SUM(E20:E26)</f>
        <v>0</v>
      </c>
      <c r="F27" s="17">
        <f>SUM(F20:F26)</f>
        <v>0.017</v>
      </c>
      <c r="G27" s="17">
        <f aca="true" t="shared" si="5" ref="G27:Z27">SUM(G21:G26)</f>
        <v>0.001</v>
      </c>
      <c r="H27" s="17">
        <f t="shared" si="5"/>
        <v>0.003</v>
      </c>
      <c r="I27" s="40">
        <f t="shared" si="5"/>
        <v>0.099</v>
      </c>
      <c r="J27" s="40">
        <f t="shared" si="5"/>
        <v>0.075</v>
      </c>
      <c r="K27" s="17">
        <f t="shared" si="5"/>
        <v>0</v>
      </c>
      <c r="L27" s="17">
        <f t="shared" si="5"/>
        <v>0</v>
      </c>
      <c r="M27" s="17">
        <f t="shared" si="5"/>
        <v>0.0035</v>
      </c>
      <c r="N27" s="17">
        <f t="shared" si="5"/>
        <v>0</v>
      </c>
      <c r="O27" s="17">
        <f t="shared" si="5"/>
        <v>0</v>
      </c>
      <c r="P27" s="17">
        <f t="shared" si="5"/>
        <v>0.004</v>
      </c>
      <c r="Q27" s="17">
        <f t="shared" si="5"/>
        <v>0.02</v>
      </c>
      <c r="R27" s="17">
        <f t="shared" si="5"/>
        <v>0.035</v>
      </c>
      <c r="S27" s="17">
        <f t="shared" si="5"/>
        <v>0</v>
      </c>
      <c r="T27" s="17">
        <f t="shared" si="5"/>
        <v>0</v>
      </c>
      <c r="U27" s="17">
        <f t="shared" si="5"/>
        <v>0.002</v>
      </c>
      <c r="V27" s="40">
        <f t="shared" si="5"/>
        <v>0</v>
      </c>
      <c r="W27" s="17">
        <f t="shared" si="5"/>
        <v>0</v>
      </c>
      <c r="X27" s="17">
        <f t="shared" si="5"/>
        <v>0</v>
      </c>
      <c r="Y27" s="17">
        <f t="shared" si="5"/>
        <v>0</v>
      </c>
      <c r="Z27" s="19">
        <f t="shared" si="5"/>
        <v>0.03</v>
      </c>
      <c r="AA27" s="20">
        <v>0</v>
      </c>
      <c r="AB27" s="21"/>
      <c r="AC27" s="22">
        <v>0.099</v>
      </c>
      <c r="AD27" s="22">
        <v>0</v>
      </c>
      <c r="AE27" s="22"/>
      <c r="AF27" s="22"/>
      <c r="AG27" s="22"/>
      <c r="AH27" s="22"/>
      <c r="AI27" s="22"/>
    </row>
    <row r="28" spans="1:35" s="28" customFormat="1" ht="12.75">
      <c r="A28" s="1" t="s">
        <v>44</v>
      </c>
      <c r="B28" s="1"/>
      <c r="C28" s="1"/>
      <c r="D28" s="1"/>
      <c r="E28" s="1"/>
      <c r="F28" s="1"/>
      <c r="G28" s="1"/>
      <c r="H28" s="1"/>
      <c r="I28" s="41"/>
      <c r="J28" s="4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1"/>
      <c r="W28" s="1"/>
      <c r="X28" s="1"/>
      <c r="Y28" s="1"/>
      <c r="Z28" s="24"/>
      <c r="AA28" s="25"/>
      <c r="AB28" s="26"/>
      <c r="AC28" s="27"/>
      <c r="AD28" s="27"/>
      <c r="AE28" s="27"/>
      <c r="AF28" s="27"/>
      <c r="AG28" s="27"/>
      <c r="AH28" s="27"/>
      <c r="AI28" s="27"/>
    </row>
    <row r="29" spans="1:28" ht="12.75">
      <c r="A29" s="9"/>
      <c r="B29" s="8"/>
      <c r="C29" s="10"/>
      <c r="D29" s="10"/>
      <c r="E29" s="10"/>
      <c r="F29" s="10"/>
      <c r="G29" s="10"/>
      <c r="H29" s="10"/>
      <c r="I29" s="40"/>
      <c r="J29" s="40"/>
      <c r="K29" s="10"/>
      <c r="L29" s="10"/>
      <c r="M29" s="10"/>
      <c r="N29" s="8"/>
      <c r="O29" s="8"/>
      <c r="P29" s="10"/>
      <c r="Q29" s="10"/>
      <c r="R29" s="10"/>
      <c r="S29" s="10"/>
      <c r="T29" s="10"/>
      <c r="U29" s="10"/>
      <c r="V29" s="40"/>
      <c r="W29" s="10"/>
      <c r="X29" s="10"/>
      <c r="Y29" s="8"/>
      <c r="Z29" s="14"/>
      <c r="AA29" s="12"/>
      <c r="AB29" s="13"/>
    </row>
    <row r="30" spans="1:28" ht="12.75">
      <c r="A30" s="8" t="s">
        <v>45</v>
      </c>
      <c r="B30" s="8">
        <v>50</v>
      </c>
      <c r="C30" s="10"/>
      <c r="D30" s="10"/>
      <c r="E30" s="10"/>
      <c r="F30" s="10"/>
      <c r="G30" s="10"/>
      <c r="H30" s="10"/>
      <c r="I30" s="40"/>
      <c r="J30" s="40"/>
      <c r="K30" s="10"/>
      <c r="L30" s="10"/>
      <c r="M30" s="10"/>
      <c r="N30" s="8"/>
      <c r="O30" s="8"/>
      <c r="P30" s="10"/>
      <c r="Q30" s="10"/>
      <c r="R30" s="10"/>
      <c r="S30" s="10">
        <v>0.051</v>
      </c>
      <c r="T30" s="10"/>
      <c r="U30" s="10"/>
      <c r="V30" s="40"/>
      <c r="W30" s="10"/>
      <c r="X30" s="10"/>
      <c r="Y30" s="8"/>
      <c r="Z30" s="14"/>
      <c r="AA30" s="12"/>
      <c r="AB30" s="13"/>
    </row>
    <row r="31" spans="1:28" ht="12.75">
      <c r="A31" s="8" t="s">
        <v>32</v>
      </c>
      <c r="B31" s="15">
        <v>50</v>
      </c>
      <c r="C31" s="10">
        <v>0.003</v>
      </c>
      <c r="D31" s="10"/>
      <c r="E31" s="10"/>
      <c r="F31" s="10">
        <v>0.004</v>
      </c>
      <c r="G31" s="10">
        <v>0.001</v>
      </c>
      <c r="H31" s="10">
        <v>0.003</v>
      </c>
      <c r="I31" s="40"/>
      <c r="J31" s="40"/>
      <c r="K31" s="10"/>
      <c r="L31" s="10"/>
      <c r="M31" s="8"/>
      <c r="N31" s="8"/>
      <c r="O31" s="8"/>
      <c r="P31" s="10"/>
      <c r="Q31" s="8"/>
      <c r="R31" s="8"/>
      <c r="S31" s="8"/>
      <c r="T31" s="8"/>
      <c r="U31" s="8">
        <v>0.002</v>
      </c>
      <c r="V31" s="41"/>
      <c r="W31" s="8"/>
      <c r="X31" s="8"/>
      <c r="Y31" s="8"/>
      <c r="Z31" s="14"/>
      <c r="AA31" s="12"/>
      <c r="AB31" s="13"/>
    </row>
    <row r="32" spans="1:28" ht="12.75">
      <c r="A32" s="8" t="s">
        <v>46</v>
      </c>
      <c r="B32" s="8">
        <v>100</v>
      </c>
      <c r="C32" s="10"/>
      <c r="D32" s="10"/>
      <c r="E32" s="10"/>
      <c r="F32" s="10"/>
      <c r="G32" s="10"/>
      <c r="H32" s="10"/>
      <c r="I32" s="40"/>
      <c r="J32" s="40"/>
      <c r="K32" s="10"/>
      <c r="L32" s="10"/>
      <c r="M32" s="10">
        <v>0.0035</v>
      </c>
      <c r="N32" s="8"/>
      <c r="O32" s="8"/>
      <c r="P32" s="10">
        <v>0.002</v>
      </c>
      <c r="Q32" s="10"/>
      <c r="R32" s="10"/>
      <c r="S32" s="10"/>
      <c r="T32" s="10">
        <v>0.0476</v>
      </c>
      <c r="U32" s="10"/>
      <c r="V32" s="40"/>
      <c r="W32" s="10"/>
      <c r="X32" s="10"/>
      <c r="Y32" s="8"/>
      <c r="Z32" s="14"/>
      <c r="AA32" s="12"/>
      <c r="AB32" s="13"/>
    </row>
    <row r="33" spans="1:28" ht="12.75">
      <c r="A33" s="8" t="s">
        <v>47</v>
      </c>
      <c r="B33" s="8">
        <v>200</v>
      </c>
      <c r="C33" s="10"/>
      <c r="D33" s="10">
        <v>0.015</v>
      </c>
      <c r="E33" s="10"/>
      <c r="F33" s="10"/>
      <c r="G33" s="10"/>
      <c r="H33" s="10"/>
      <c r="I33" s="40"/>
      <c r="J33" s="40"/>
      <c r="K33" s="10"/>
      <c r="L33" s="10">
        <v>0.001</v>
      </c>
      <c r="M33" s="10"/>
      <c r="N33" s="8"/>
      <c r="O33" s="8"/>
      <c r="P33" s="10"/>
      <c r="Q33" s="10"/>
      <c r="R33" s="10"/>
      <c r="S33" s="10"/>
      <c r="T33" s="10"/>
      <c r="U33" s="10"/>
      <c r="V33" s="40"/>
      <c r="W33" s="10"/>
      <c r="X33" s="10"/>
      <c r="Y33" s="8"/>
      <c r="Z33" s="14"/>
      <c r="AA33" s="12"/>
      <c r="AB33" s="13"/>
    </row>
    <row r="34" spans="1:31" ht="12.75">
      <c r="A34" s="8" t="s">
        <v>69</v>
      </c>
      <c r="B34" s="8" t="s">
        <v>66</v>
      </c>
      <c r="C34" s="10"/>
      <c r="D34" s="10"/>
      <c r="E34" s="10"/>
      <c r="F34" s="10"/>
      <c r="G34" s="10"/>
      <c r="H34" s="10"/>
      <c r="I34" s="40">
        <v>0.085</v>
      </c>
      <c r="J34" s="40"/>
      <c r="K34" s="10"/>
      <c r="L34" s="10"/>
      <c r="M34" s="10"/>
      <c r="N34" s="8"/>
      <c r="O34" s="8"/>
      <c r="P34" s="10"/>
      <c r="Q34" s="10"/>
      <c r="R34" s="10"/>
      <c r="S34" s="10"/>
      <c r="T34" s="10"/>
      <c r="U34" s="10"/>
      <c r="V34" s="40"/>
      <c r="W34" s="10"/>
      <c r="X34" s="10"/>
      <c r="Y34" s="8"/>
      <c r="Z34" s="14"/>
      <c r="AA34" s="12"/>
      <c r="AB34" s="13"/>
      <c r="AE34" s="92">
        <v>0.04</v>
      </c>
    </row>
    <row r="35" spans="1:35" s="23" customFormat="1" ht="12.75">
      <c r="A35" s="17" t="s">
        <v>34</v>
      </c>
      <c r="B35" s="17"/>
      <c r="C35" s="17">
        <f aca="true" t="shared" si="6" ref="C35:I35">SUM(C29:C34)</f>
        <v>0.003</v>
      </c>
      <c r="D35" s="17">
        <f t="shared" si="6"/>
        <v>0.015</v>
      </c>
      <c r="E35" s="17">
        <f t="shared" si="6"/>
        <v>0</v>
      </c>
      <c r="F35" s="17">
        <f t="shared" si="6"/>
        <v>0.004</v>
      </c>
      <c r="G35" s="17">
        <f t="shared" si="6"/>
        <v>0.001</v>
      </c>
      <c r="H35" s="17">
        <f t="shared" si="6"/>
        <v>0.003</v>
      </c>
      <c r="I35" s="40">
        <f t="shared" si="6"/>
        <v>0.085</v>
      </c>
      <c r="J35" s="40"/>
      <c r="K35" s="17">
        <v>0</v>
      </c>
      <c r="L35" s="17">
        <f aca="true" t="shared" si="7" ref="L35:Z35">SUM(L29:L34)</f>
        <v>0.001</v>
      </c>
      <c r="M35" s="17">
        <f t="shared" si="7"/>
        <v>0.0035</v>
      </c>
      <c r="N35" s="17">
        <f t="shared" si="7"/>
        <v>0</v>
      </c>
      <c r="O35" s="17">
        <f t="shared" si="7"/>
        <v>0</v>
      </c>
      <c r="P35" s="17">
        <f t="shared" si="7"/>
        <v>0.002</v>
      </c>
      <c r="Q35" s="17">
        <f t="shared" si="7"/>
        <v>0</v>
      </c>
      <c r="R35" s="17">
        <f t="shared" si="7"/>
        <v>0</v>
      </c>
      <c r="S35" s="17">
        <f t="shared" si="7"/>
        <v>0.051</v>
      </c>
      <c r="T35" s="17">
        <f t="shared" si="7"/>
        <v>0.0476</v>
      </c>
      <c r="U35" s="17">
        <f t="shared" si="7"/>
        <v>0.002</v>
      </c>
      <c r="V35" s="40">
        <f t="shared" si="7"/>
        <v>0</v>
      </c>
      <c r="W35" s="17">
        <f t="shared" si="7"/>
        <v>0</v>
      </c>
      <c r="X35" s="17">
        <f t="shared" si="7"/>
        <v>0</v>
      </c>
      <c r="Y35" s="17">
        <f t="shared" si="7"/>
        <v>0</v>
      </c>
      <c r="Z35" s="19">
        <f t="shared" si="7"/>
        <v>0</v>
      </c>
      <c r="AA35" s="20">
        <v>0</v>
      </c>
      <c r="AB35" s="21"/>
      <c r="AC35" s="22">
        <v>0</v>
      </c>
      <c r="AD35" s="22">
        <v>0</v>
      </c>
      <c r="AE35" s="93">
        <v>0.04</v>
      </c>
      <c r="AF35" s="22"/>
      <c r="AG35" s="22"/>
      <c r="AH35" s="22"/>
      <c r="AI35" s="22"/>
    </row>
    <row r="36" spans="1:35" s="28" customFormat="1" ht="12.75">
      <c r="A36" s="1" t="s">
        <v>48</v>
      </c>
      <c r="B36" s="1"/>
      <c r="C36" s="1"/>
      <c r="D36" s="1"/>
      <c r="E36" s="1"/>
      <c r="F36" s="1"/>
      <c r="G36" s="1"/>
      <c r="H36" s="1"/>
      <c r="I36" s="41"/>
      <c r="J36" s="4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1"/>
      <c r="W36" s="1"/>
      <c r="X36" s="1"/>
      <c r="Y36" s="1"/>
      <c r="Z36" s="24"/>
      <c r="AA36" s="25"/>
      <c r="AB36" s="26"/>
      <c r="AC36" s="27"/>
      <c r="AD36" s="27"/>
      <c r="AE36" s="27"/>
      <c r="AF36" s="27"/>
      <c r="AG36" s="27"/>
      <c r="AH36" s="27"/>
      <c r="AI36" s="27"/>
    </row>
    <row r="37" spans="1:28" ht="12.75">
      <c r="A37" s="8" t="s">
        <v>49</v>
      </c>
      <c r="B37" s="8">
        <v>100</v>
      </c>
      <c r="C37" s="10">
        <v>0.005</v>
      </c>
      <c r="D37" s="10">
        <v>0.002</v>
      </c>
      <c r="E37" s="10"/>
      <c r="F37" s="10">
        <v>0.028</v>
      </c>
      <c r="G37" s="10">
        <v>0.01</v>
      </c>
      <c r="H37" s="10">
        <v>0.004</v>
      </c>
      <c r="I37" s="40"/>
      <c r="J37" s="40"/>
      <c r="K37" s="10"/>
      <c r="L37" s="10"/>
      <c r="M37" s="10"/>
      <c r="N37" s="10">
        <v>0.0625</v>
      </c>
      <c r="O37" s="8"/>
      <c r="P37" s="10">
        <v>0.001</v>
      </c>
      <c r="Q37" s="8"/>
      <c r="R37" s="8"/>
      <c r="S37" s="8"/>
      <c r="T37" s="8"/>
      <c r="U37" s="8"/>
      <c r="V37" s="41"/>
      <c r="W37" s="8"/>
      <c r="X37" s="8"/>
      <c r="Y37" s="8"/>
      <c r="Z37" s="11"/>
      <c r="AA37" s="12"/>
      <c r="AB37" s="13"/>
    </row>
    <row r="38" spans="1:28" ht="12.75">
      <c r="A38" s="8" t="s">
        <v>36</v>
      </c>
      <c r="B38" s="8">
        <v>100</v>
      </c>
      <c r="C38" s="10"/>
      <c r="D38" s="10"/>
      <c r="E38" s="10">
        <v>0.114</v>
      </c>
      <c r="F38" s="10"/>
      <c r="G38" s="10"/>
      <c r="H38" s="10"/>
      <c r="I38" s="40"/>
      <c r="J38" s="40"/>
      <c r="K38" s="10"/>
      <c r="L38" s="10"/>
      <c r="M38" s="10">
        <v>0.0035</v>
      </c>
      <c r="N38" s="10"/>
      <c r="O38" s="8"/>
      <c r="P38" s="10">
        <v>0.002</v>
      </c>
      <c r="Q38" s="8"/>
      <c r="R38" s="8"/>
      <c r="S38" s="8"/>
      <c r="T38" s="8"/>
      <c r="U38" s="8"/>
      <c r="V38" s="40"/>
      <c r="W38" s="10"/>
      <c r="X38" s="8"/>
      <c r="Y38" s="8"/>
      <c r="Z38" s="11"/>
      <c r="AA38" s="12"/>
      <c r="AB38" s="13"/>
    </row>
    <row r="39" spans="1:28" ht="12.75">
      <c r="A39" s="8" t="s">
        <v>33</v>
      </c>
      <c r="B39" s="8">
        <v>200</v>
      </c>
      <c r="C39" s="10"/>
      <c r="D39" s="10">
        <v>0.015</v>
      </c>
      <c r="E39" s="10"/>
      <c r="F39" s="10"/>
      <c r="G39" s="10"/>
      <c r="H39" s="10"/>
      <c r="I39" s="40"/>
      <c r="J39" s="40"/>
      <c r="K39" s="10"/>
      <c r="L39" s="10">
        <v>0.001</v>
      </c>
      <c r="M39" s="10"/>
      <c r="N39" s="10"/>
      <c r="O39" s="8"/>
      <c r="P39" s="8"/>
      <c r="Q39" s="8"/>
      <c r="R39" s="8"/>
      <c r="S39" s="8"/>
      <c r="T39" s="8"/>
      <c r="U39" s="8"/>
      <c r="V39" s="40"/>
      <c r="W39" s="10"/>
      <c r="X39" s="8"/>
      <c r="Y39" s="8"/>
      <c r="Z39" s="11"/>
      <c r="AA39" s="12"/>
      <c r="AB39" s="13"/>
    </row>
    <row r="40" spans="1:28" ht="12.75">
      <c r="A40" s="8" t="s">
        <v>50</v>
      </c>
      <c r="B40" s="30" t="s">
        <v>63</v>
      </c>
      <c r="C40" s="10"/>
      <c r="D40" s="10"/>
      <c r="E40" s="10"/>
      <c r="F40" s="10"/>
      <c r="G40" s="10"/>
      <c r="H40" s="10"/>
      <c r="I40" s="40">
        <v>0.085</v>
      </c>
      <c r="J40" s="40"/>
      <c r="K40" s="10"/>
      <c r="L40" s="10"/>
      <c r="M40" s="10"/>
      <c r="N40" s="10"/>
      <c r="O40" s="8"/>
      <c r="P40" s="8"/>
      <c r="Q40" s="8"/>
      <c r="R40" s="8"/>
      <c r="S40" s="8"/>
      <c r="T40" s="8"/>
      <c r="U40" s="8"/>
      <c r="V40" s="40"/>
      <c r="W40" s="10"/>
      <c r="X40" s="8"/>
      <c r="Y40" s="8"/>
      <c r="Z40" s="14">
        <v>0.03</v>
      </c>
      <c r="AA40" s="12"/>
      <c r="AB40" s="13"/>
    </row>
    <row r="41" spans="1:28" ht="12.75">
      <c r="A41" s="8"/>
      <c r="B41" s="8"/>
      <c r="C41" s="10"/>
      <c r="D41" s="10"/>
      <c r="E41" s="10"/>
      <c r="F41" s="10"/>
      <c r="G41" s="10"/>
      <c r="H41" s="10"/>
      <c r="I41" s="40"/>
      <c r="J41" s="40"/>
      <c r="K41" s="10"/>
      <c r="L41" s="10"/>
      <c r="M41" s="10"/>
      <c r="N41" s="10"/>
      <c r="O41" s="8"/>
      <c r="P41" s="8"/>
      <c r="Q41" s="8"/>
      <c r="R41" s="8"/>
      <c r="S41" s="8"/>
      <c r="T41" s="8"/>
      <c r="U41" s="8"/>
      <c r="V41" s="40"/>
      <c r="W41" s="10"/>
      <c r="X41" s="8"/>
      <c r="Y41" s="8"/>
      <c r="Z41" s="14"/>
      <c r="AA41" s="12"/>
      <c r="AB41" s="13"/>
    </row>
    <row r="42" spans="1:35" s="23" customFormat="1" ht="12.75">
      <c r="A42" s="17" t="s">
        <v>34</v>
      </c>
      <c r="B42" s="18"/>
      <c r="C42" s="17">
        <f aca="true" t="shared" si="8" ref="C42:Z42">SUM(C37:C41)</f>
        <v>0.005</v>
      </c>
      <c r="D42" s="17">
        <f t="shared" si="8"/>
        <v>0.017</v>
      </c>
      <c r="E42" s="17">
        <f t="shared" si="8"/>
        <v>0.114</v>
      </c>
      <c r="F42" s="17">
        <f t="shared" si="8"/>
        <v>0.028</v>
      </c>
      <c r="G42" s="17">
        <f t="shared" si="8"/>
        <v>0.01</v>
      </c>
      <c r="H42" s="17">
        <f t="shared" si="8"/>
        <v>0.004</v>
      </c>
      <c r="I42" s="40">
        <f t="shared" si="8"/>
        <v>0.085</v>
      </c>
      <c r="J42" s="40">
        <f t="shared" si="8"/>
        <v>0</v>
      </c>
      <c r="K42" s="17">
        <f t="shared" si="8"/>
        <v>0</v>
      </c>
      <c r="L42" s="17">
        <f t="shared" si="8"/>
        <v>0.001</v>
      </c>
      <c r="M42" s="17">
        <f t="shared" si="8"/>
        <v>0.0035</v>
      </c>
      <c r="N42" s="17">
        <f t="shared" si="8"/>
        <v>0.0625</v>
      </c>
      <c r="O42" s="17">
        <f t="shared" si="8"/>
        <v>0</v>
      </c>
      <c r="P42" s="17">
        <f t="shared" si="8"/>
        <v>0.003</v>
      </c>
      <c r="Q42" s="17">
        <f t="shared" si="8"/>
        <v>0</v>
      </c>
      <c r="R42" s="17">
        <f t="shared" si="8"/>
        <v>0</v>
      </c>
      <c r="S42" s="17">
        <f t="shared" si="8"/>
        <v>0</v>
      </c>
      <c r="T42" s="17">
        <f t="shared" si="8"/>
        <v>0</v>
      </c>
      <c r="U42" s="17">
        <f t="shared" si="8"/>
        <v>0</v>
      </c>
      <c r="V42" s="40">
        <f t="shared" si="8"/>
        <v>0</v>
      </c>
      <c r="W42" s="17">
        <f t="shared" si="8"/>
        <v>0</v>
      </c>
      <c r="X42" s="17">
        <f t="shared" si="8"/>
        <v>0</v>
      </c>
      <c r="Y42" s="17">
        <f t="shared" si="8"/>
        <v>0</v>
      </c>
      <c r="Z42" s="19">
        <f t="shared" si="8"/>
        <v>0.03</v>
      </c>
      <c r="AA42" s="20">
        <v>0</v>
      </c>
      <c r="AB42" s="21"/>
      <c r="AC42" s="22">
        <v>0</v>
      </c>
      <c r="AD42" s="22">
        <v>0</v>
      </c>
      <c r="AE42" s="22"/>
      <c r="AF42" s="22"/>
      <c r="AG42" s="22"/>
      <c r="AH42" s="22"/>
      <c r="AI42" s="22"/>
    </row>
    <row r="43" spans="1:35" s="28" customFormat="1" ht="12.75">
      <c r="A43" s="1" t="s">
        <v>51</v>
      </c>
      <c r="B43" s="1"/>
      <c r="C43" s="1"/>
      <c r="D43" s="1"/>
      <c r="E43" s="1"/>
      <c r="F43" s="1"/>
      <c r="G43" s="1"/>
      <c r="H43" s="1"/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1"/>
      <c r="W43" s="1"/>
      <c r="X43" s="1"/>
      <c r="Y43" s="1"/>
      <c r="Z43" s="24"/>
      <c r="AA43" s="25"/>
      <c r="AB43" s="26"/>
      <c r="AC43" s="27"/>
      <c r="AD43" s="27"/>
      <c r="AE43" s="27"/>
      <c r="AF43" s="27"/>
      <c r="AG43" s="27"/>
      <c r="AH43" s="27"/>
      <c r="AI43" s="27"/>
    </row>
    <row r="44" spans="1:28" ht="12.75">
      <c r="A44" s="8"/>
      <c r="B44" s="8"/>
      <c r="C44" s="10"/>
      <c r="D44" s="10"/>
      <c r="E44" s="10"/>
      <c r="F44" s="10"/>
      <c r="G44" s="10"/>
      <c r="H44" s="10"/>
      <c r="I44" s="40"/>
      <c r="J44" s="40"/>
      <c r="K44" s="10"/>
      <c r="L44" s="10"/>
      <c r="M44" s="10"/>
      <c r="N44" s="10"/>
      <c r="O44" s="8"/>
      <c r="P44" s="10"/>
      <c r="Q44" s="8"/>
      <c r="R44" s="8"/>
      <c r="S44" s="8"/>
      <c r="T44" s="8"/>
      <c r="U44" s="8"/>
      <c r="V44" s="41"/>
      <c r="W44" s="8"/>
      <c r="X44" s="8"/>
      <c r="Y44" s="8"/>
      <c r="Z44" s="14"/>
      <c r="AA44" s="12"/>
      <c r="AB44" s="13"/>
    </row>
    <row r="45" spans="1:30" ht="12.75">
      <c r="A45" s="8" t="s">
        <v>52</v>
      </c>
      <c r="B45" s="8">
        <v>100</v>
      </c>
      <c r="C45" s="10">
        <v>0.01</v>
      </c>
      <c r="D45" s="10"/>
      <c r="E45" s="10">
        <v>0.029</v>
      </c>
      <c r="F45" s="10">
        <v>0.013</v>
      </c>
      <c r="G45" s="10">
        <v>0.018</v>
      </c>
      <c r="H45" s="10"/>
      <c r="I45" s="40"/>
      <c r="J45" s="40"/>
      <c r="K45" s="10"/>
      <c r="L45" s="10"/>
      <c r="M45" s="10"/>
      <c r="N45" s="10"/>
      <c r="O45" s="8"/>
      <c r="P45" s="10">
        <v>0.001</v>
      </c>
      <c r="Q45" s="8"/>
      <c r="R45" s="8"/>
      <c r="S45" s="8"/>
      <c r="T45" s="8"/>
      <c r="U45" s="8"/>
      <c r="V45" s="41"/>
      <c r="W45" s="8"/>
      <c r="X45" s="8"/>
      <c r="Y45" s="8"/>
      <c r="Z45" s="14"/>
      <c r="AA45" s="12">
        <v>0.04</v>
      </c>
      <c r="AB45" s="13"/>
      <c r="AD45" s="29">
        <v>0.019</v>
      </c>
    </row>
    <row r="46" spans="1:35" ht="12.75">
      <c r="A46" s="8" t="s">
        <v>90</v>
      </c>
      <c r="B46" s="15" t="s">
        <v>94</v>
      </c>
      <c r="C46" s="10">
        <v>0.005</v>
      </c>
      <c r="D46" s="10"/>
      <c r="E46" s="10"/>
      <c r="F46" s="10">
        <v>0.01</v>
      </c>
      <c r="G46" s="10">
        <v>0.006</v>
      </c>
      <c r="H46" s="10">
        <v>0.003</v>
      </c>
      <c r="I46" s="40"/>
      <c r="J46" s="10">
        <v>0.1605</v>
      </c>
      <c r="K46" s="10">
        <v>0.034</v>
      </c>
      <c r="L46" s="10"/>
      <c r="M46" s="8"/>
      <c r="N46" s="8"/>
      <c r="O46" s="8"/>
      <c r="P46" s="10">
        <v>0.002</v>
      </c>
      <c r="Q46" s="8"/>
      <c r="R46" s="8"/>
      <c r="S46" s="8"/>
      <c r="T46" s="8"/>
      <c r="U46" s="8"/>
      <c r="V46" s="41"/>
      <c r="W46" s="8"/>
      <c r="X46" s="8"/>
      <c r="Y46" s="8"/>
      <c r="Z46" s="14"/>
      <c r="AA46" s="12"/>
      <c r="AB46" s="13"/>
      <c r="AI46"/>
    </row>
    <row r="47" spans="1:28" ht="12.75">
      <c r="A47" s="8" t="s">
        <v>47</v>
      </c>
      <c r="B47" s="8">
        <v>200</v>
      </c>
      <c r="C47" s="10"/>
      <c r="D47" s="10">
        <v>0.015</v>
      </c>
      <c r="E47" s="10"/>
      <c r="F47" s="10"/>
      <c r="G47" s="10"/>
      <c r="H47" s="10"/>
      <c r="I47" s="40"/>
      <c r="J47" s="40"/>
      <c r="K47" s="10"/>
      <c r="L47" s="10">
        <v>0.001</v>
      </c>
      <c r="M47" s="10"/>
      <c r="N47" s="10"/>
      <c r="O47" s="8"/>
      <c r="P47" s="8"/>
      <c r="Q47" s="8"/>
      <c r="R47" s="10"/>
      <c r="S47" s="10"/>
      <c r="T47" s="10"/>
      <c r="U47" s="10"/>
      <c r="V47" s="41"/>
      <c r="W47" s="8"/>
      <c r="X47" s="8"/>
      <c r="Y47" s="8"/>
      <c r="Z47" s="14"/>
      <c r="AA47" s="12"/>
      <c r="AB47" s="13"/>
    </row>
    <row r="48" spans="1:28" ht="12.75">
      <c r="A48" s="8" t="s">
        <v>38</v>
      </c>
      <c r="B48" s="8">
        <v>85</v>
      </c>
      <c r="C48" s="10"/>
      <c r="D48" s="10"/>
      <c r="E48" s="10"/>
      <c r="F48" s="10"/>
      <c r="G48" s="10"/>
      <c r="H48" s="10"/>
      <c r="I48" s="40">
        <v>0.085</v>
      </c>
      <c r="J48" s="40"/>
      <c r="K48" s="10"/>
      <c r="L48" s="10"/>
      <c r="M48" s="10"/>
      <c r="N48" s="10"/>
      <c r="O48" s="8"/>
      <c r="P48" s="8"/>
      <c r="Q48" s="8"/>
      <c r="R48" s="10"/>
      <c r="S48" s="10"/>
      <c r="T48" s="10"/>
      <c r="U48" s="10"/>
      <c r="V48" s="41"/>
      <c r="W48" s="8"/>
      <c r="X48" s="8"/>
      <c r="Y48" s="8"/>
      <c r="Z48" s="14"/>
      <c r="AA48" s="12"/>
      <c r="AB48" s="13"/>
    </row>
    <row r="49" spans="1:35" s="23" customFormat="1" ht="12.75">
      <c r="A49" s="17" t="s">
        <v>34</v>
      </c>
      <c r="B49" s="17"/>
      <c r="C49" s="17">
        <f aca="true" t="shared" si="9" ref="C49:AA49">SUM(C44:C48)</f>
        <v>0.015</v>
      </c>
      <c r="D49" s="17">
        <f t="shared" si="9"/>
        <v>0.015</v>
      </c>
      <c r="E49" s="17">
        <f t="shared" si="9"/>
        <v>0.029</v>
      </c>
      <c r="F49" s="17">
        <f t="shared" si="9"/>
        <v>0.023</v>
      </c>
      <c r="G49" s="17">
        <f t="shared" si="9"/>
        <v>0.024</v>
      </c>
      <c r="H49" s="17">
        <f t="shared" si="9"/>
        <v>0.003</v>
      </c>
      <c r="I49" s="40">
        <f t="shared" si="9"/>
        <v>0.085</v>
      </c>
      <c r="J49" s="40">
        <f t="shared" si="9"/>
        <v>0.1605</v>
      </c>
      <c r="K49" s="17">
        <f t="shared" si="9"/>
        <v>0.034</v>
      </c>
      <c r="L49" s="17">
        <f t="shared" si="9"/>
        <v>0.001</v>
      </c>
      <c r="M49" s="17">
        <f t="shared" si="9"/>
        <v>0</v>
      </c>
      <c r="N49" s="17">
        <f t="shared" si="9"/>
        <v>0</v>
      </c>
      <c r="O49" s="17">
        <f t="shared" si="9"/>
        <v>0</v>
      </c>
      <c r="P49" s="17">
        <f t="shared" si="9"/>
        <v>0.003</v>
      </c>
      <c r="Q49" s="17">
        <f t="shared" si="9"/>
        <v>0</v>
      </c>
      <c r="R49" s="17">
        <f t="shared" si="9"/>
        <v>0</v>
      </c>
      <c r="S49" s="17">
        <f t="shared" si="9"/>
        <v>0</v>
      </c>
      <c r="T49" s="17">
        <f t="shared" si="9"/>
        <v>0</v>
      </c>
      <c r="U49" s="17">
        <f t="shared" si="9"/>
        <v>0</v>
      </c>
      <c r="V49" s="40">
        <f t="shared" si="9"/>
        <v>0</v>
      </c>
      <c r="W49" s="17">
        <f t="shared" si="9"/>
        <v>0</v>
      </c>
      <c r="X49" s="17">
        <f t="shared" si="9"/>
        <v>0</v>
      </c>
      <c r="Y49" s="17">
        <f t="shared" si="9"/>
        <v>0</v>
      </c>
      <c r="Z49" s="19">
        <f t="shared" si="9"/>
        <v>0</v>
      </c>
      <c r="AA49" s="20">
        <f t="shared" si="9"/>
        <v>0.04</v>
      </c>
      <c r="AB49" s="21"/>
      <c r="AC49" s="22">
        <v>0</v>
      </c>
      <c r="AD49" s="31">
        <f>SUM(AD44:AD48)</f>
        <v>0.019</v>
      </c>
      <c r="AE49" s="22"/>
      <c r="AF49" s="22"/>
      <c r="AG49" s="22"/>
      <c r="AH49" s="22"/>
      <c r="AI49" s="22"/>
    </row>
    <row r="50" spans="1:35" s="28" customFormat="1" ht="12.75">
      <c r="A50" s="1" t="s">
        <v>53</v>
      </c>
      <c r="B50" s="1"/>
      <c r="C50" s="1"/>
      <c r="D50" s="1"/>
      <c r="E50" s="1"/>
      <c r="F50" s="1"/>
      <c r="G50" s="1"/>
      <c r="H50" s="1"/>
      <c r="I50" s="41"/>
      <c r="J50" s="4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1"/>
      <c r="W50" s="1"/>
      <c r="X50" s="1"/>
      <c r="Y50" s="1"/>
      <c r="Z50" s="24"/>
      <c r="AA50" s="25"/>
      <c r="AB50" s="26"/>
      <c r="AC50" s="27"/>
      <c r="AD50" s="27"/>
      <c r="AE50" s="27"/>
      <c r="AF50" s="27"/>
      <c r="AG50" s="27"/>
      <c r="AH50" s="27"/>
      <c r="AI50" s="27"/>
    </row>
    <row r="51" spans="1:28" ht="12.75">
      <c r="A51" s="9" t="s">
        <v>23</v>
      </c>
      <c r="B51" s="8">
        <v>75</v>
      </c>
      <c r="C51" s="10"/>
      <c r="D51" s="10"/>
      <c r="E51" s="10"/>
      <c r="F51" s="10"/>
      <c r="G51" s="10"/>
      <c r="H51" s="10"/>
      <c r="I51" s="40"/>
      <c r="J51" s="40"/>
      <c r="K51" s="10"/>
      <c r="L51" s="10"/>
      <c r="M51" s="10"/>
      <c r="N51" s="10"/>
      <c r="O51" s="8"/>
      <c r="P51" s="8"/>
      <c r="Q51" s="8"/>
      <c r="R51" s="8"/>
      <c r="S51" s="10"/>
      <c r="T51" s="10"/>
      <c r="U51" s="10"/>
      <c r="V51" s="40"/>
      <c r="W51" s="10"/>
      <c r="X51" s="10">
        <v>1</v>
      </c>
      <c r="Y51" s="8"/>
      <c r="Z51" s="14"/>
      <c r="AA51" s="12"/>
      <c r="AB51" s="13"/>
    </row>
    <row r="52" spans="1:28" ht="12.75">
      <c r="A52" s="8" t="s">
        <v>45</v>
      </c>
      <c r="B52" s="8">
        <v>100</v>
      </c>
      <c r="C52" s="10"/>
      <c r="D52" s="10"/>
      <c r="E52" s="10"/>
      <c r="F52" s="10"/>
      <c r="G52" s="10"/>
      <c r="H52" s="10"/>
      <c r="I52" s="40"/>
      <c r="J52" s="40"/>
      <c r="K52" s="10"/>
      <c r="L52" s="10"/>
      <c r="M52" s="10"/>
      <c r="N52" s="8"/>
      <c r="O52" s="8"/>
      <c r="P52" s="10"/>
      <c r="Q52" s="10"/>
      <c r="R52" s="10"/>
      <c r="S52" s="10">
        <v>0.102</v>
      </c>
      <c r="T52" s="10"/>
      <c r="U52" s="10"/>
      <c r="V52" s="40"/>
      <c r="W52" s="10"/>
      <c r="X52" s="10"/>
      <c r="Y52" s="8"/>
      <c r="Z52" s="14"/>
      <c r="AA52" s="12"/>
      <c r="AB52" s="13"/>
    </row>
    <row r="53" spans="1:28" ht="12.75">
      <c r="A53" s="8" t="s">
        <v>54</v>
      </c>
      <c r="B53" s="8">
        <v>100</v>
      </c>
      <c r="C53" s="10"/>
      <c r="D53" s="10"/>
      <c r="E53" s="10"/>
      <c r="F53" s="10"/>
      <c r="G53" s="10"/>
      <c r="H53" s="10"/>
      <c r="I53" s="40"/>
      <c r="J53" s="40"/>
      <c r="K53" s="10">
        <v>0.036</v>
      </c>
      <c r="L53" s="10"/>
      <c r="M53" s="10">
        <v>0.0035</v>
      </c>
      <c r="N53" s="10"/>
      <c r="O53" s="8"/>
      <c r="P53" s="10">
        <v>0.002</v>
      </c>
      <c r="Q53" s="8"/>
      <c r="R53" s="8"/>
      <c r="S53" s="10"/>
      <c r="T53" s="10"/>
      <c r="U53" s="10"/>
      <c r="V53" s="40"/>
      <c r="W53" s="10"/>
      <c r="X53" s="10"/>
      <c r="Y53" s="8"/>
      <c r="Z53" s="14"/>
      <c r="AA53" s="12"/>
      <c r="AB53" s="13"/>
    </row>
    <row r="54" spans="1:28" ht="12.75">
      <c r="A54" s="8" t="s">
        <v>32</v>
      </c>
      <c r="B54" s="15">
        <v>50</v>
      </c>
      <c r="C54" s="10">
        <v>0.003</v>
      </c>
      <c r="D54" s="10"/>
      <c r="E54" s="10"/>
      <c r="F54" s="10">
        <v>0.004</v>
      </c>
      <c r="G54" s="10">
        <v>0.001</v>
      </c>
      <c r="H54" s="10">
        <v>0.003</v>
      </c>
      <c r="I54" s="40"/>
      <c r="J54" s="40"/>
      <c r="K54" s="10"/>
      <c r="L54" s="10"/>
      <c r="M54" s="8"/>
      <c r="N54" s="8"/>
      <c r="O54" s="8"/>
      <c r="P54" s="10"/>
      <c r="Q54" s="8"/>
      <c r="R54" s="8"/>
      <c r="S54" s="8"/>
      <c r="T54" s="8"/>
      <c r="U54" s="8">
        <v>0.002</v>
      </c>
      <c r="V54" s="41"/>
      <c r="W54" s="8"/>
      <c r="X54" s="8"/>
      <c r="Y54" s="8"/>
      <c r="Z54" s="14"/>
      <c r="AA54" s="12"/>
      <c r="AB54" s="13"/>
    </row>
    <row r="55" spans="1:28" ht="12.75">
      <c r="A55" s="8" t="s">
        <v>37</v>
      </c>
      <c r="B55" s="8">
        <v>200</v>
      </c>
      <c r="C55" s="10"/>
      <c r="D55" s="10"/>
      <c r="E55" s="10"/>
      <c r="F55" s="10"/>
      <c r="G55" s="10"/>
      <c r="H55" s="10"/>
      <c r="I55" s="40"/>
      <c r="J55" s="40"/>
      <c r="K55" s="10"/>
      <c r="L55" s="10"/>
      <c r="M55" s="10"/>
      <c r="N55" s="10"/>
      <c r="O55" s="8"/>
      <c r="P55" s="8"/>
      <c r="Q55" s="8"/>
      <c r="R55" s="8"/>
      <c r="S55" s="10"/>
      <c r="T55" s="10"/>
      <c r="U55" s="10"/>
      <c r="V55" s="40">
        <v>0.02</v>
      </c>
      <c r="W55" s="10"/>
      <c r="X55" s="10"/>
      <c r="Y55" s="8"/>
      <c r="Z55" s="14"/>
      <c r="AA55" s="12"/>
      <c r="AB55" s="13"/>
    </row>
    <row r="56" spans="1:28" ht="12.75">
      <c r="A56" s="8" t="s">
        <v>67</v>
      </c>
      <c r="B56" s="8">
        <v>85</v>
      </c>
      <c r="C56" s="10"/>
      <c r="D56" s="10"/>
      <c r="E56" s="10"/>
      <c r="F56" s="10"/>
      <c r="G56" s="10"/>
      <c r="H56" s="10"/>
      <c r="I56" s="40">
        <v>0.085</v>
      </c>
      <c r="J56" s="40"/>
      <c r="K56" s="10"/>
      <c r="L56" s="10"/>
      <c r="M56" s="10"/>
      <c r="N56" s="10"/>
      <c r="O56" s="8"/>
      <c r="P56" s="8"/>
      <c r="Q56" s="8"/>
      <c r="R56" s="8"/>
      <c r="S56" s="10"/>
      <c r="T56" s="10"/>
      <c r="U56" s="10"/>
      <c r="V56" s="40"/>
      <c r="W56" s="10"/>
      <c r="X56" s="10"/>
      <c r="Y56" s="8"/>
      <c r="Z56" s="14"/>
      <c r="AA56" s="12"/>
      <c r="AB56" s="13"/>
    </row>
    <row r="57" spans="1:35" s="23" customFormat="1" ht="12.75">
      <c r="A57" s="17" t="s">
        <v>34</v>
      </c>
      <c r="B57" s="18"/>
      <c r="C57" s="17">
        <f aca="true" t="shared" si="10" ref="C57:Z57">SUM(C51:C56)</f>
        <v>0.003</v>
      </c>
      <c r="D57" s="17">
        <f t="shared" si="10"/>
        <v>0</v>
      </c>
      <c r="E57" s="17">
        <f t="shared" si="10"/>
        <v>0</v>
      </c>
      <c r="F57" s="17">
        <f t="shared" si="10"/>
        <v>0.004</v>
      </c>
      <c r="G57" s="17">
        <f t="shared" si="10"/>
        <v>0.001</v>
      </c>
      <c r="H57" s="17">
        <f t="shared" si="10"/>
        <v>0.003</v>
      </c>
      <c r="I57" s="40">
        <f t="shared" si="10"/>
        <v>0.085</v>
      </c>
      <c r="J57" s="40">
        <f t="shared" si="10"/>
        <v>0</v>
      </c>
      <c r="K57" s="17">
        <f t="shared" si="10"/>
        <v>0.036</v>
      </c>
      <c r="L57" s="17">
        <f t="shared" si="10"/>
        <v>0</v>
      </c>
      <c r="M57" s="17">
        <f t="shared" si="10"/>
        <v>0.0035</v>
      </c>
      <c r="N57" s="17">
        <f t="shared" si="10"/>
        <v>0</v>
      </c>
      <c r="O57" s="17">
        <f t="shared" si="10"/>
        <v>0</v>
      </c>
      <c r="P57" s="17">
        <f t="shared" si="10"/>
        <v>0.002</v>
      </c>
      <c r="Q57" s="17">
        <f t="shared" si="10"/>
        <v>0</v>
      </c>
      <c r="R57" s="17">
        <f t="shared" si="10"/>
        <v>0</v>
      </c>
      <c r="S57" s="17">
        <f t="shared" si="10"/>
        <v>0.102</v>
      </c>
      <c r="T57" s="17">
        <f t="shared" si="10"/>
        <v>0</v>
      </c>
      <c r="U57" s="17">
        <f t="shared" si="10"/>
        <v>0.002</v>
      </c>
      <c r="V57" s="40">
        <f t="shared" si="10"/>
        <v>0.02</v>
      </c>
      <c r="W57" s="17">
        <f t="shared" si="10"/>
        <v>0</v>
      </c>
      <c r="X57" s="17">
        <f t="shared" si="10"/>
        <v>1</v>
      </c>
      <c r="Y57" s="17">
        <f t="shared" si="10"/>
        <v>0</v>
      </c>
      <c r="Z57" s="19">
        <f t="shared" si="10"/>
        <v>0</v>
      </c>
      <c r="AA57" s="20">
        <v>0</v>
      </c>
      <c r="AB57" s="21"/>
      <c r="AC57" s="22">
        <v>0</v>
      </c>
      <c r="AD57" s="22">
        <v>0</v>
      </c>
      <c r="AE57" s="22"/>
      <c r="AF57" s="22">
        <f>SUM(AF56)</f>
        <v>0</v>
      </c>
      <c r="AG57" s="22"/>
      <c r="AH57" s="22"/>
      <c r="AI57" s="22"/>
    </row>
    <row r="58" spans="1:35" s="28" customFormat="1" ht="12.75">
      <c r="A58" s="1" t="s">
        <v>55</v>
      </c>
      <c r="B58" s="1"/>
      <c r="C58" s="1"/>
      <c r="D58" s="1"/>
      <c r="E58" s="1"/>
      <c r="F58" s="1"/>
      <c r="G58" s="1"/>
      <c r="H58" s="1"/>
      <c r="I58" s="41"/>
      <c r="J58" s="4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1"/>
      <c r="W58" s="1"/>
      <c r="X58" s="1"/>
      <c r="Y58" s="1"/>
      <c r="Z58" s="24"/>
      <c r="AA58" s="25"/>
      <c r="AB58" s="26"/>
      <c r="AC58" s="27"/>
      <c r="AD58" s="27"/>
      <c r="AE58" s="27"/>
      <c r="AF58" s="27"/>
      <c r="AG58" s="27"/>
      <c r="AH58" s="27"/>
      <c r="AI58" s="27"/>
    </row>
    <row r="59" spans="1:28" ht="12.75">
      <c r="A59" s="16"/>
      <c r="B59" s="8"/>
      <c r="C59" s="8"/>
      <c r="D59" s="8"/>
      <c r="E59" s="8"/>
      <c r="F59" s="8"/>
      <c r="G59" s="8"/>
      <c r="H59" s="8"/>
      <c r="I59" s="41"/>
      <c r="J59" s="4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41"/>
      <c r="W59" s="8"/>
      <c r="X59" s="8"/>
      <c r="Y59" s="8"/>
      <c r="Z59" s="14"/>
      <c r="AA59" s="12"/>
      <c r="AB59" s="13"/>
    </row>
    <row r="60" spans="1:35" ht="12.75">
      <c r="A60" s="8" t="s">
        <v>91</v>
      </c>
      <c r="B60" s="30" t="s">
        <v>95</v>
      </c>
      <c r="C60" s="10">
        <v>0.006</v>
      </c>
      <c r="D60" s="10"/>
      <c r="E60" s="10"/>
      <c r="F60" s="10"/>
      <c r="G60" s="10">
        <v>0.018</v>
      </c>
      <c r="H60" s="10">
        <v>0.004</v>
      </c>
      <c r="I60" s="40"/>
      <c r="J60" s="10">
        <v>0.1605</v>
      </c>
      <c r="K60" s="10"/>
      <c r="L60" s="10"/>
      <c r="M60" s="10"/>
      <c r="N60" s="8"/>
      <c r="O60" s="8"/>
      <c r="P60" s="10">
        <v>0.003</v>
      </c>
      <c r="Q60" s="8"/>
      <c r="R60" s="8"/>
      <c r="S60" s="8"/>
      <c r="T60" s="8"/>
      <c r="U60" s="10">
        <v>0.004</v>
      </c>
      <c r="V60" s="41"/>
      <c r="W60" s="8"/>
      <c r="X60" s="8"/>
      <c r="Y60" s="8"/>
      <c r="Z60" s="14"/>
      <c r="AA60" s="12"/>
      <c r="AB60" s="13"/>
      <c r="AI60"/>
    </row>
    <row r="61" spans="1:28" ht="12.75">
      <c r="A61" s="8" t="s">
        <v>41</v>
      </c>
      <c r="B61" s="8">
        <v>100</v>
      </c>
      <c r="C61" s="10"/>
      <c r="D61" s="10"/>
      <c r="E61" s="10"/>
      <c r="F61" s="10"/>
      <c r="G61" s="10"/>
      <c r="H61" s="10"/>
      <c r="I61" s="40"/>
      <c r="J61" s="40"/>
      <c r="K61" s="10"/>
      <c r="L61" s="10"/>
      <c r="M61" s="10">
        <v>0.004</v>
      </c>
      <c r="N61" s="8"/>
      <c r="O61" s="8"/>
      <c r="P61" s="10">
        <v>0.02</v>
      </c>
      <c r="Q61" s="8"/>
      <c r="R61" s="10">
        <v>0.035</v>
      </c>
      <c r="S61" s="8"/>
      <c r="T61" s="8"/>
      <c r="U61" s="10"/>
      <c r="V61" s="41"/>
      <c r="W61" s="8"/>
      <c r="X61" s="8"/>
      <c r="Y61" s="8"/>
      <c r="Z61" s="14"/>
      <c r="AA61" s="12"/>
      <c r="AB61" s="13"/>
    </row>
    <row r="62" spans="1:28" ht="12.75">
      <c r="A62" s="8" t="s">
        <v>56</v>
      </c>
      <c r="B62" s="8">
        <v>200</v>
      </c>
      <c r="C62" s="10"/>
      <c r="D62" s="10">
        <v>0.01</v>
      </c>
      <c r="E62" s="10"/>
      <c r="F62" s="10"/>
      <c r="G62" s="10"/>
      <c r="H62" s="10"/>
      <c r="I62" s="40"/>
      <c r="J62" s="40"/>
      <c r="K62" s="10"/>
      <c r="L62" s="10"/>
      <c r="M62" s="10"/>
      <c r="N62" s="8"/>
      <c r="O62" s="8"/>
      <c r="P62" s="8"/>
      <c r="Q62" s="8"/>
      <c r="R62" s="8"/>
      <c r="S62" s="8"/>
      <c r="T62" s="8"/>
      <c r="U62" s="8"/>
      <c r="V62" s="41"/>
      <c r="W62" s="8"/>
      <c r="X62" s="8"/>
      <c r="Y62" s="10">
        <v>0.024</v>
      </c>
      <c r="Z62" s="14"/>
      <c r="AA62" s="12"/>
      <c r="AB62" s="13"/>
    </row>
    <row r="63" spans="1:28" ht="12.75">
      <c r="A63" s="8" t="s">
        <v>43</v>
      </c>
      <c r="B63" s="8" t="s">
        <v>66</v>
      </c>
      <c r="C63" s="10"/>
      <c r="D63" s="10"/>
      <c r="E63" s="10"/>
      <c r="F63" s="10"/>
      <c r="G63" s="10"/>
      <c r="H63" s="10"/>
      <c r="I63" s="40">
        <v>0.085</v>
      </c>
      <c r="J63" s="40"/>
      <c r="K63" s="10"/>
      <c r="L63" s="10"/>
      <c r="M63" s="10"/>
      <c r="N63" s="8"/>
      <c r="O63" s="8"/>
      <c r="P63" s="8"/>
      <c r="Q63" s="8"/>
      <c r="R63" s="8"/>
      <c r="S63" s="8"/>
      <c r="T63" s="8"/>
      <c r="U63" s="8"/>
      <c r="V63" s="41"/>
      <c r="W63" s="8"/>
      <c r="X63" s="8"/>
      <c r="Y63" s="10"/>
      <c r="Z63" s="14"/>
      <c r="AA63" s="12"/>
      <c r="AB63" s="13"/>
    </row>
    <row r="64" spans="1:35" s="23" customFormat="1" ht="12.75">
      <c r="A64" s="17" t="s">
        <v>34</v>
      </c>
      <c r="B64" s="18"/>
      <c r="C64" s="17">
        <f aca="true" t="shared" si="11" ref="C64:V64">SUM(C60:C63)</f>
        <v>0.006</v>
      </c>
      <c r="D64" s="17">
        <f t="shared" si="11"/>
        <v>0.01</v>
      </c>
      <c r="E64" s="17">
        <f t="shared" si="11"/>
        <v>0</v>
      </c>
      <c r="F64" s="17">
        <f t="shared" si="11"/>
        <v>0</v>
      </c>
      <c r="G64" s="17">
        <f t="shared" si="11"/>
        <v>0.018</v>
      </c>
      <c r="H64" s="17">
        <f t="shared" si="11"/>
        <v>0.004</v>
      </c>
      <c r="I64" s="40">
        <f t="shared" si="11"/>
        <v>0.085</v>
      </c>
      <c r="J64" s="40">
        <f t="shared" si="11"/>
        <v>0.1605</v>
      </c>
      <c r="K64" s="17">
        <f t="shared" si="11"/>
        <v>0</v>
      </c>
      <c r="L64" s="17">
        <f t="shared" si="11"/>
        <v>0</v>
      </c>
      <c r="M64" s="17">
        <f t="shared" si="11"/>
        <v>0.004</v>
      </c>
      <c r="N64" s="17">
        <f t="shared" si="11"/>
        <v>0</v>
      </c>
      <c r="O64" s="17">
        <f t="shared" si="11"/>
        <v>0</v>
      </c>
      <c r="P64" s="17">
        <f t="shared" si="11"/>
        <v>0.023</v>
      </c>
      <c r="Q64" s="17">
        <f t="shared" si="11"/>
        <v>0</v>
      </c>
      <c r="R64" s="17">
        <f t="shared" si="11"/>
        <v>0.035</v>
      </c>
      <c r="S64" s="17">
        <f t="shared" si="11"/>
        <v>0</v>
      </c>
      <c r="T64" s="17">
        <f t="shared" si="11"/>
        <v>0</v>
      </c>
      <c r="U64" s="17">
        <f t="shared" si="11"/>
        <v>0.004</v>
      </c>
      <c r="V64" s="40">
        <f t="shared" si="11"/>
        <v>0</v>
      </c>
      <c r="W64" s="17">
        <f>SUM(W59:W63)</f>
        <v>0</v>
      </c>
      <c r="X64" s="17">
        <f>SUM(X60:X63)</f>
        <v>0</v>
      </c>
      <c r="Y64" s="17">
        <f>SUM(Y60:Y63)</f>
        <v>0.024</v>
      </c>
      <c r="Z64" s="19">
        <f>SUM(Z60:Z63)</f>
        <v>0</v>
      </c>
      <c r="AA64" s="20">
        <v>0</v>
      </c>
      <c r="AB64" s="21"/>
      <c r="AC64" s="22">
        <v>0</v>
      </c>
      <c r="AD64" s="22">
        <v>0</v>
      </c>
      <c r="AE64" s="22"/>
      <c r="AF64" s="22"/>
      <c r="AG64" s="22"/>
      <c r="AH64" s="22"/>
      <c r="AI64" s="22"/>
    </row>
    <row r="65" spans="1:35" s="28" customFormat="1" ht="12.75">
      <c r="A65" s="1" t="s">
        <v>57</v>
      </c>
      <c r="B65" s="1"/>
      <c r="C65" s="1"/>
      <c r="D65" s="1"/>
      <c r="E65" s="1"/>
      <c r="F65" s="1"/>
      <c r="G65" s="1"/>
      <c r="H65" s="1"/>
      <c r="I65" s="41"/>
      <c r="J65" s="4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1"/>
      <c r="W65" s="1"/>
      <c r="X65" s="1"/>
      <c r="Y65" s="1"/>
      <c r="Z65" s="24"/>
      <c r="AA65" s="25"/>
      <c r="AB65" s="26"/>
      <c r="AC65" s="27"/>
      <c r="AD65" s="27"/>
      <c r="AE65" s="27"/>
      <c r="AF65" s="27"/>
      <c r="AG65" s="27"/>
      <c r="AH65" s="27"/>
      <c r="AI65" s="27"/>
    </row>
    <row r="66" spans="1:28" ht="12.75">
      <c r="A66" s="8"/>
      <c r="B66" s="8"/>
      <c r="C66" s="10"/>
      <c r="D66" s="10"/>
      <c r="E66" s="10"/>
      <c r="F66" s="10"/>
      <c r="G66" s="10"/>
      <c r="H66" s="10"/>
      <c r="I66" s="40"/>
      <c r="J66" s="40"/>
      <c r="K66" s="10"/>
      <c r="L66" s="10"/>
      <c r="M66" s="10"/>
      <c r="N66" s="10"/>
      <c r="O66" s="8"/>
      <c r="P66" s="10"/>
      <c r="Q66" s="8"/>
      <c r="R66" s="8"/>
      <c r="S66" s="8"/>
      <c r="T66" s="8"/>
      <c r="U66" s="8"/>
      <c r="V66" s="41"/>
      <c r="W66" s="8"/>
      <c r="X66" s="10"/>
      <c r="Y66" s="8"/>
      <c r="Z66" s="14"/>
      <c r="AA66" s="12"/>
      <c r="AB66" s="13"/>
    </row>
    <row r="67" spans="1:30" ht="12.75">
      <c r="A67" s="8" t="s">
        <v>58</v>
      </c>
      <c r="B67" s="8">
        <v>100</v>
      </c>
      <c r="C67" s="10">
        <v>0.005</v>
      </c>
      <c r="D67" s="10"/>
      <c r="E67" s="10"/>
      <c r="F67" s="10"/>
      <c r="G67" s="10"/>
      <c r="H67" s="10"/>
      <c r="I67" s="40"/>
      <c r="J67" s="40"/>
      <c r="K67" s="10"/>
      <c r="L67" s="10"/>
      <c r="M67" s="10"/>
      <c r="N67" s="10"/>
      <c r="O67" s="8"/>
      <c r="P67" s="10"/>
      <c r="Q67" s="8"/>
      <c r="R67" s="8"/>
      <c r="S67" s="8"/>
      <c r="T67" s="8"/>
      <c r="U67" s="8"/>
      <c r="V67" s="41"/>
      <c r="W67" s="8"/>
      <c r="X67" s="10"/>
      <c r="Y67" s="8"/>
      <c r="Z67" s="14"/>
      <c r="AA67" s="12"/>
      <c r="AB67" s="13"/>
      <c r="AD67" s="29">
        <v>0.088</v>
      </c>
    </row>
    <row r="68" spans="1:35" ht="12.75">
      <c r="A68" s="8" t="s">
        <v>92</v>
      </c>
      <c r="B68" s="8">
        <v>75</v>
      </c>
      <c r="C68" s="10">
        <v>0.005</v>
      </c>
      <c r="D68" s="10"/>
      <c r="E68" s="10"/>
      <c r="F68" s="10"/>
      <c r="G68" s="10"/>
      <c r="H68" s="10"/>
      <c r="I68" s="40">
        <v>0.014</v>
      </c>
      <c r="J68" s="10">
        <v>0.075</v>
      </c>
      <c r="K68" s="10"/>
      <c r="L68" s="10"/>
      <c r="M68" s="10"/>
      <c r="N68" s="10"/>
      <c r="O68" s="8"/>
      <c r="P68" s="10">
        <v>0.003</v>
      </c>
      <c r="Q68" s="8"/>
      <c r="R68" s="8"/>
      <c r="S68" s="8"/>
      <c r="T68" s="8"/>
      <c r="U68" s="8"/>
      <c r="V68" s="41"/>
      <c r="W68" s="8"/>
      <c r="X68" s="10"/>
      <c r="Y68" s="8"/>
      <c r="Z68" s="14"/>
      <c r="AA68" s="12"/>
      <c r="AB68" s="13"/>
      <c r="AI68"/>
    </row>
    <row r="69" spans="1:28" ht="12.75">
      <c r="A69" s="8" t="s">
        <v>36</v>
      </c>
      <c r="B69" s="8">
        <v>100</v>
      </c>
      <c r="C69" s="10"/>
      <c r="D69" s="10"/>
      <c r="E69" s="10">
        <v>0.114</v>
      </c>
      <c r="F69" s="10"/>
      <c r="G69" s="10"/>
      <c r="H69" s="10"/>
      <c r="I69" s="40"/>
      <c r="J69" s="40"/>
      <c r="K69" s="10"/>
      <c r="L69" s="10"/>
      <c r="M69" s="10">
        <v>0.0035</v>
      </c>
      <c r="N69" s="10"/>
      <c r="O69" s="8"/>
      <c r="P69" s="10">
        <v>0.002</v>
      </c>
      <c r="Q69" s="8"/>
      <c r="R69" s="8"/>
      <c r="S69" s="8"/>
      <c r="T69" s="8"/>
      <c r="U69" s="8"/>
      <c r="V69" s="41"/>
      <c r="W69" s="8"/>
      <c r="X69" s="10"/>
      <c r="Y69" s="8"/>
      <c r="Z69" s="11"/>
      <c r="AA69" s="12"/>
      <c r="AB69" s="13"/>
    </row>
    <row r="70" spans="1:28" ht="12.75">
      <c r="A70" s="8" t="s">
        <v>37</v>
      </c>
      <c r="B70" s="8">
        <v>200</v>
      </c>
      <c r="C70" s="10"/>
      <c r="D70" s="10"/>
      <c r="E70" s="10"/>
      <c r="F70" s="10"/>
      <c r="G70" s="10"/>
      <c r="H70" s="10"/>
      <c r="I70" s="40"/>
      <c r="J70" s="40"/>
      <c r="K70" s="10"/>
      <c r="L70" s="10"/>
      <c r="M70" s="10"/>
      <c r="N70" s="10"/>
      <c r="O70" s="8"/>
      <c r="P70" s="8"/>
      <c r="Q70" s="8"/>
      <c r="R70" s="8"/>
      <c r="S70" s="8"/>
      <c r="T70" s="8"/>
      <c r="U70" s="8"/>
      <c r="V70" s="40">
        <v>0.02</v>
      </c>
      <c r="W70" s="8"/>
      <c r="X70" s="10"/>
      <c r="Y70" s="8"/>
      <c r="Z70" s="11"/>
      <c r="AA70" s="12"/>
      <c r="AB70" s="13"/>
    </row>
    <row r="71" spans="1:28" ht="12.75">
      <c r="A71" s="8" t="s">
        <v>43</v>
      </c>
      <c r="B71" s="8">
        <v>85</v>
      </c>
      <c r="C71" s="10"/>
      <c r="D71" s="10"/>
      <c r="E71" s="10"/>
      <c r="F71" s="10"/>
      <c r="G71" s="10"/>
      <c r="H71" s="10"/>
      <c r="I71" s="40">
        <v>0.085</v>
      </c>
      <c r="J71" s="40"/>
      <c r="K71" s="10"/>
      <c r="L71" s="10"/>
      <c r="M71" s="10"/>
      <c r="N71" s="10"/>
      <c r="O71" s="8"/>
      <c r="P71" s="8"/>
      <c r="Q71" s="8"/>
      <c r="R71" s="8"/>
      <c r="S71" s="8"/>
      <c r="T71" s="8"/>
      <c r="U71" s="8"/>
      <c r="V71" s="41"/>
      <c r="W71" s="8"/>
      <c r="X71" s="10"/>
      <c r="Y71" s="8"/>
      <c r="Z71" s="11"/>
      <c r="AA71" s="12"/>
      <c r="AB71" s="13"/>
    </row>
    <row r="72" spans="1:28" ht="1.5" customHeight="1">
      <c r="A72" s="8"/>
      <c r="B72" s="8"/>
      <c r="C72" s="10"/>
      <c r="D72" s="10"/>
      <c r="E72" s="10"/>
      <c r="F72" s="10"/>
      <c r="G72" s="10"/>
      <c r="H72" s="10"/>
      <c r="I72" s="40"/>
      <c r="J72" s="40"/>
      <c r="K72" s="10"/>
      <c r="L72" s="10"/>
      <c r="M72" s="10"/>
      <c r="N72" s="10"/>
      <c r="O72" s="8"/>
      <c r="P72" s="8"/>
      <c r="Q72" s="8"/>
      <c r="R72" s="8"/>
      <c r="S72" s="8"/>
      <c r="T72" s="8"/>
      <c r="U72" s="8"/>
      <c r="V72" s="41"/>
      <c r="W72" s="10"/>
      <c r="X72" s="10"/>
      <c r="Y72" s="8"/>
      <c r="Z72" s="11"/>
      <c r="AA72" s="12"/>
      <c r="AB72" s="13"/>
    </row>
    <row r="73" spans="1:35" s="23" customFormat="1" ht="12.75">
      <c r="A73" s="17" t="s">
        <v>34</v>
      </c>
      <c r="B73" s="18"/>
      <c r="C73" s="17">
        <f aca="true" t="shared" si="12" ref="C73:N73">SUM(C66:C71)</f>
        <v>0.01</v>
      </c>
      <c r="D73" s="17">
        <f t="shared" si="12"/>
        <v>0</v>
      </c>
      <c r="E73" s="17">
        <f t="shared" si="12"/>
        <v>0.114</v>
      </c>
      <c r="F73" s="17">
        <f t="shared" si="12"/>
        <v>0</v>
      </c>
      <c r="G73" s="17">
        <f t="shared" si="12"/>
        <v>0</v>
      </c>
      <c r="H73" s="17">
        <f t="shared" si="12"/>
        <v>0</v>
      </c>
      <c r="I73" s="40">
        <f t="shared" si="12"/>
        <v>0.099</v>
      </c>
      <c r="J73" s="40">
        <f t="shared" si="12"/>
        <v>0.075</v>
      </c>
      <c r="K73" s="17">
        <f t="shared" si="12"/>
        <v>0</v>
      </c>
      <c r="L73" s="17">
        <f t="shared" si="12"/>
        <v>0</v>
      </c>
      <c r="M73" s="17">
        <f t="shared" si="12"/>
        <v>0.0035</v>
      </c>
      <c r="N73" s="17">
        <f t="shared" si="12"/>
        <v>0</v>
      </c>
      <c r="O73" s="17">
        <f>SUM(O66:O72)</f>
        <v>0</v>
      </c>
      <c r="P73" s="17">
        <f aca="true" t="shared" si="13" ref="P73:Y73">SUM(P66:P71)</f>
        <v>0.005</v>
      </c>
      <c r="Q73" s="17">
        <f t="shared" si="13"/>
        <v>0</v>
      </c>
      <c r="R73" s="17">
        <f t="shared" si="13"/>
        <v>0</v>
      </c>
      <c r="S73" s="17">
        <f t="shared" si="13"/>
        <v>0</v>
      </c>
      <c r="T73" s="17">
        <f t="shared" si="13"/>
        <v>0</v>
      </c>
      <c r="U73" s="17">
        <f t="shared" si="13"/>
        <v>0</v>
      </c>
      <c r="V73" s="40">
        <f t="shared" si="13"/>
        <v>0.02</v>
      </c>
      <c r="W73" s="17">
        <f t="shared" si="13"/>
        <v>0</v>
      </c>
      <c r="X73" s="17">
        <f t="shared" si="13"/>
        <v>0</v>
      </c>
      <c r="Y73" s="17">
        <f t="shared" si="13"/>
        <v>0</v>
      </c>
      <c r="Z73" s="19">
        <f>SUM(Z66:Z72)</f>
        <v>0</v>
      </c>
      <c r="AA73" s="20"/>
      <c r="AB73" s="21"/>
      <c r="AC73" s="22">
        <v>0</v>
      </c>
      <c r="AD73" s="22">
        <v>0.088</v>
      </c>
      <c r="AE73" s="22"/>
      <c r="AF73" s="22"/>
      <c r="AG73" s="22"/>
      <c r="AH73" s="22"/>
      <c r="AI73" s="22"/>
    </row>
    <row r="74" spans="1:35" s="28" customFormat="1" ht="12.75">
      <c r="A74" s="1" t="s">
        <v>59</v>
      </c>
      <c r="B74" s="1"/>
      <c r="C74" s="1"/>
      <c r="D74" s="1"/>
      <c r="E74" s="1"/>
      <c r="F74" s="1"/>
      <c r="G74" s="1"/>
      <c r="H74" s="1"/>
      <c r="I74" s="41"/>
      <c r="J74" s="4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1"/>
      <c r="W74" s="1"/>
      <c r="X74" s="1"/>
      <c r="Y74" s="1"/>
      <c r="Z74" s="24"/>
      <c r="AA74" s="25"/>
      <c r="AB74" s="26"/>
      <c r="AC74" s="27"/>
      <c r="AD74" s="27"/>
      <c r="AE74" s="27"/>
      <c r="AF74" s="27"/>
      <c r="AG74" s="27"/>
      <c r="AH74" s="27"/>
      <c r="AI74" s="27"/>
    </row>
    <row r="75" spans="1:28" ht="12.75">
      <c r="A75" s="8" t="s">
        <v>60</v>
      </c>
      <c r="B75" s="8">
        <v>75</v>
      </c>
      <c r="C75" s="10"/>
      <c r="D75" s="10"/>
      <c r="E75" s="10"/>
      <c r="F75" s="10"/>
      <c r="G75" s="10"/>
      <c r="H75" s="10"/>
      <c r="I75" s="40"/>
      <c r="J75" s="40"/>
      <c r="K75" s="10"/>
      <c r="L75" s="10"/>
      <c r="M75" s="10"/>
      <c r="N75" s="8"/>
      <c r="O75" s="8"/>
      <c r="P75" s="10"/>
      <c r="Q75" s="8"/>
      <c r="R75" s="8"/>
      <c r="S75" s="8"/>
      <c r="T75" s="8"/>
      <c r="U75" s="8"/>
      <c r="V75" s="41"/>
      <c r="W75" s="8"/>
      <c r="X75" s="8">
        <v>1</v>
      </c>
      <c r="Y75" s="8"/>
      <c r="Z75" s="11"/>
      <c r="AA75" s="12"/>
      <c r="AB75" s="13"/>
    </row>
    <row r="76" spans="1:35" ht="12.75">
      <c r="A76" s="8" t="s">
        <v>93</v>
      </c>
      <c r="B76" s="8">
        <v>80</v>
      </c>
      <c r="C76" s="10">
        <v>0.007</v>
      </c>
      <c r="D76" s="10"/>
      <c r="E76" s="10"/>
      <c r="F76" s="10"/>
      <c r="G76" s="10"/>
      <c r="H76" s="10"/>
      <c r="I76" s="40"/>
      <c r="J76" s="10">
        <v>0.138</v>
      </c>
      <c r="K76" s="10"/>
      <c r="L76" s="10"/>
      <c r="M76" s="10"/>
      <c r="N76" s="8"/>
      <c r="O76" s="8"/>
      <c r="P76" s="10">
        <v>0.001</v>
      </c>
      <c r="Q76" s="8"/>
      <c r="R76" s="8"/>
      <c r="S76" s="8"/>
      <c r="T76" s="8"/>
      <c r="U76" s="8"/>
      <c r="V76" s="41"/>
      <c r="W76" s="8"/>
      <c r="X76" s="8"/>
      <c r="Y76" s="8"/>
      <c r="Z76" s="14"/>
      <c r="AA76" s="12"/>
      <c r="AB76" s="13"/>
      <c r="AI76"/>
    </row>
    <row r="77" spans="1:28" ht="12.75">
      <c r="A77" s="8" t="s">
        <v>46</v>
      </c>
      <c r="B77" s="8">
        <v>100</v>
      </c>
      <c r="C77" s="10"/>
      <c r="D77" s="10"/>
      <c r="E77" s="10"/>
      <c r="F77" s="10"/>
      <c r="G77" s="10"/>
      <c r="H77" s="10"/>
      <c r="I77" s="40"/>
      <c r="J77" s="40"/>
      <c r="K77" s="10"/>
      <c r="L77" s="10"/>
      <c r="M77" s="10">
        <v>0.0035</v>
      </c>
      <c r="N77" s="8"/>
      <c r="O77" s="8"/>
      <c r="P77" s="10">
        <v>0.001</v>
      </c>
      <c r="Q77" s="8"/>
      <c r="R77" s="8"/>
      <c r="S77" s="8"/>
      <c r="T77" s="10">
        <v>0.0476</v>
      </c>
      <c r="U77" s="8"/>
      <c r="V77" s="41"/>
      <c r="W77" s="8"/>
      <c r="X77" s="8"/>
      <c r="Y77" s="8"/>
      <c r="Z77" s="14"/>
      <c r="AA77" s="12"/>
      <c r="AB77" s="13"/>
    </row>
    <row r="78" spans="1:28" ht="12.75">
      <c r="A78" s="8" t="s">
        <v>32</v>
      </c>
      <c r="B78" s="15">
        <v>50</v>
      </c>
      <c r="C78" s="10">
        <v>0.003</v>
      </c>
      <c r="D78" s="10"/>
      <c r="E78" s="10"/>
      <c r="F78" s="10">
        <v>0.004</v>
      </c>
      <c r="G78" s="10">
        <v>0.001</v>
      </c>
      <c r="H78" s="10">
        <v>0.003</v>
      </c>
      <c r="I78" s="40"/>
      <c r="J78" s="40"/>
      <c r="K78" s="10"/>
      <c r="L78" s="10"/>
      <c r="M78" s="8"/>
      <c r="N78" s="8"/>
      <c r="O78" s="8"/>
      <c r="P78" s="10"/>
      <c r="Q78" s="8"/>
      <c r="R78" s="8"/>
      <c r="S78" s="8"/>
      <c r="T78" s="8"/>
      <c r="U78" s="8">
        <v>0.002</v>
      </c>
      <c r="V78" s="41"/>
      <c r="W78" s="8"/>
      <c r="X78" s="8"/>
      <c r="Y78" s="8"/>
      <c r="Z78" s="14"/>
      <c r="AA78" s="12"/>
      <c r="AB78" s="13"/>
    </row>
    <row r="79" spans="1:28" ht="12.75">
      <c r="A79" s="8" t="s">
        <v>61</v>
      </c>
      <c r="B79" s="8">
        <v>200</v>
      </c>
      <c r="C79" s="10"/>
      <c r="D79" s="10">
        <v>0.02</v>
      </c>
      <c r="E79" s="10"/>
      <c r="F79" s="10"/>
      <c r="G79" s="10"/>
      <c r="H79" s="10"/>
      <c r="I79" s="40"/>
      <c r="J79" s="40"/>
      <c r="K79" s="10"/>
      <c r="L79" s="10"/>
      <c r="M79" s="10"/>
      <c r="N79" s="8"/>
      <c r="O79" s="8"/>
      <c r="P79" s="8"/>
      <c r="Q79" s="10">
        <v>0.02</v>
      </c>
      <c r="R79" s="8"/>
      <c r="S79" s="8"/>
      <c r="T79" s="8"/>
      <c r="U79" s="8"/>
      <c r="V79" s="41"/>
      <c r="W79" s="8"/>
      <c r="X79" s="8"/>
      <c r="Y79" s="8"/>
      <c r="Z79" s="14"/>
      <c r="AA79" s="12"/>
      <c r="AB79" s="13"/>
    </row>
    <row r="80" spans="1:28" ht="12.75">
      <c r="A80" s="8" t="s">
        <v>68</v>
      </c>
      <c r="B80" s="8">
        <v>85</v>
      </c>
      <c r="C80" s="10"/>
      <c r="D80" s="10"/>
      <c r="E80" s="10"/>
      <c r="F80" s="10"/>
      <c r="G80" s="10"/>
      <c r="H80" s="10"/>
      <c r="I80" s="40">
        <v>0.085</v>
      </c>
      <c r="J80" s="40"/>
      <c r="K80" s="10"/>
      <c r="L80" s="10"/>
      <c r="M80" s="10"/>
      <c r="N80" s="8"/>
      <c r="O80" s="8"/>
      <c r="P80" s="8"/>
      <c r="Q80" s="10"/>
      <c r="R80" s="8"/>
      <c r="S80" s="8"/>
      <c r="T80" s="8"/>
      <c r="U80" s="8"/>
      <c r="V80" s="41"/>
      <c r="W80" s="8"/>
      <c r="X80" s="8"/>
      <c r="Y80" s="8"/>
      <c r="Z80" s="14"/>
      <c r="AA80" s="12"/>
      <c r="AB80" s="13"/>
    </row>
    <row r="81" spans="1:35" s="23" customFormat="1" ht="12.75">
      <c r="A81" s="17" t="s">
        <v>34</v>
      </c>
      <c r="B81" s="18"/>
      <c r="C81" s="17">
        <f aca="true" t="shared" si="14" ref="C81:Z81">SUM(C75:C80)</f>
        <v>0.01</v>
      </c>
      <c r="D81" s="17">
        <f t="shared" si="14"/>
        <v>0.02</v>
      </c>
      <c r="E81" s="17">
        <f t="shared" si="14"/>
        <v>0</v>
      </c>
      <c r="F81" s="17">
        <f t="shared" si="14"/>
        <v>0.004</v>
      </c>
      <c r="G81" s="17">
        <f t="shared" si="14"/>
        <v>0.001</v>
      </c>
      <c r="H81" s="17">
        <f t="shared" si="14"/>
        <v>0.003</v>
      </c>
      <c r="I81" s="40">
        <f t="shared" si="14"/>
        <v>0.085</v>
      </c>
      <c r="J81" s="40">
        <f t="shared" si="14"/>
        <v>0.138</v>
      </c>
      <c r="K81" s="17">
        <f t="shared" si="14"/>
        <v>0</v>
      </c>
      <c r="L81" s="17">
        <f t="shared" si="14"/>
        <v>0</v>
      </c>
      <c r="M81" s="17">
        <f t="shared" si="14"/>
        <v>0.0035</v>
      </c>
      <c r="N81" s="17">
        <f t="shared" si="14"/>
        <v>0</v>
      </c>
      <c r="O81" s="17">
        <f t="shared" si="14"/>
        <v>0</v>
      </c>
      <c r="P81" s="17">
        <f t="shared" si="14"/>
        <v>0.002</v>
      </c>
      <c r="Q81" s="17">
        <f t="shared" si="14"/>
        <v>0.02</v>
      </c>
      <c r="R81" s="17">
        <f t="shared" si="14"/>
        <v>0</v>
      </c>
      <c r="S81" s="17">
        <f t="shared" si="14"/>
        <v>0</v>
      </c>
      <c r="T81" s="17">
        <f t="shared" si="14"/>
        <v>0.0476</v>
      </c>
      <c r="U81" s="17">
        <f t="shared" si="14"/>
        <v>0.002</v>
      </c>
      <c r="V81" s="40">
        <f t="shared" si="14"/>
        <v>0</v>
      </c>
      <c r="W81" s="17">
        <f t="shared" si="14"/>
        <v>0</v>
      </c>
      <c r="X81" s="17">
        <f t="shared" si="14"/>
        <v>1</v>
      </c>
      <c r="Y81" s="17">
        <f t="shared" si="14"/>
        <v>0</v>
      </c>
      <c r="Z81" s="19">
        <f t="shared" si="14"/>
        <v>0</v>
      </c>
      <c r="AA81" s="20">
        <v>0</v>
      </c>
      <c r="AB81" s="21"/>
      <c r="AC81" s="22">
        <v>0</v>
      </c>
      <c r="AD81" s="22">
        <v>0</v>
      </c>
      <c r="AE81" s="22"/>
      <c r="AF81" s="22"/>
      <c r="AG81" s="22"/>
      <c r="AH81" s="22"/>
      <c r="AI81" s="22"/>
    </row>
    <row r="82" spans="1:32" ht="13.5" customHeight="1">
      <c r="A82" s="43"/>
      <c r="B82" s="50">
        <v>19</v>
      </c>
      <c r="C82" s="32">
        <f>C10+C18+C27+C35+C42+C57+C64+C73+C81+C18+C27+C35+C42+C49+C64+C73+C81+C10+C18</f>
        <v>0.16300000000000003</v>
      </c>
      <c r="D82" s="32">
        <f>D10+D18+D27+D35+D42+D57+D64+D73+D81+D18+D27+D35+D42+D49+D64+D73+D81+D10+D18</f>
        <v>0.21900000000000003</v>
      </c>
      <c r="E82" s="32">
        <f>E10+E18+E27+E35+E42+E57+E64+E73+E81+E18+E27+E35+E42+D49+E64+E73+E81+E10+E18</f>
        <v>0.8130000000000001</v>
      </c>
      <c r="F82" s="32">
        <f>F10+F18+F27+F35+F42+F57+F64+F73+F81+F27+F18+F35+F42+F49+F64+F81+F73+F10+F18</f>
        <v>0.15300000000000002</v>
      </c>
      <c r="G82" s="32">
        <f aca="true" t="shared" si="15" ref="G82:R82">G10+G18+G27+G35+G42+G57+G64+G73+G81+G27+G18+G35+G42+G49+G64+G73+G81+G10+G18</f>
        <v>0.188</v>
      </c>
      <c r="H82" s="32">
        <f t="shared" si="15"/>
        <v>0.05500000000000002</v>
      </c>
      <c r="I82" s="32">
        <f t="shared" si="15"/>
        <v>1.7909999999999997</v>
      </c>
      <c r="J82" s="32">
        <f t="shared" si="15"/>
        <v>1.2914999999999999</v>
      </c>
      <c r="K82" s="32">
        <f t="shared" si="15"/>
        <v>0.091</v>
      </c>
      <c r="L82" s="32">
        <f t="shared" si="15"/>
        <v>0.007</v>
      </c>
      <c r="M82" s="32">
        <f t="shared" si="15"/>
        <v>0.08000000000000003</v>
      </c>
      <c r="N82" s="32">
        <f t="shared" si="15"/>
        <v>0.125</v>
      </c>
      <c r="O82" s="32">
        <f t="shared" si="15"/>
        <v>0</v>
      </c>
      <c r="P82" s="32">
        <f t="shared" si="15"/>
        <v>0.10200000000000001</v>
      </c>
      <c r="Q82" s="32">
        <f t="shared" si="15"/>
        <v>0.08</v>
      </c>
      <c r="R82" s="32">
        <f t="shared" si="15"/>
        <v>0.21000000000000002</v>
      </c>
      <c r="S82" s="32">
        <f>S10+S18+S27+S35+S42+S57+S64+S73+S81+S27+S18+S35+S42+S49+S57+S64+S73+S81+S10+S18</f>
        <v>0.408</v>
      </c>
      <c r="T82" s="32">
        <f>T10+T18+T27+T35+T42+T57+T64+T73+T81+T27+T18+T35+T42+T49+T57+T64+T73+T81+T10+T18</f>
        <v>0.1904</v>
      </c>
      <c r="U82" s="32">
        <f>U10+U18+U27+U35+U42+U57+U64+U73+U81+U27+U18+U35+U42+U49+U57+U64+U73+U81+U10+U18</f>
        <v>0.046000000000000006</v>
      </c>
      <c r="V82" s="32">
        <f>V10+V18+V27+V35+V42+V57+V64+V73+V81+V27+V18+V35+V42+V49+V64+V73+V81+V10+V18</f>
        <v>0.12000000000000001</v>
      </c>
      <c r="W82" s="32">
        <f>W10+W18+W27+W35+W42+W57+W64+W73+W81+W27+W18+W35+W42+W49+W64+W73+W81+W10+W18</f>
        <v>0</v>
      </c>
      <c r="X82" s="32">
        <f>X10+X18+X27+X35+X42+X57+X64+X73+X81+X18+X27+X35+X42+X49+X64+X73+X81+X10+X18</f>
        <v>3</v>
      </c>
      <c r="Y82" s="32">
        <f>Y10+Y18+Y27+Y35+Y42+Y57+Y64+Y73+Y81+Y18+Y27+Y35+Y42+Y49+Y64+Y73+Y81+Y10+Y18</f>
        <v>0.048</v>
      </c>
      <c r="Z82" s="32">
        <f>Z10+Z18+Z27+Z35+Z42+Z57+Z64+Z73+Z81+Z18+Z27+Z35+Z42+Z49+Z64+Z73+Z81+Z10+Z18</f>
        <v>0.18</v>
      </c>
      <c r="AA82" s="32">
        <f>AA10+AA18+AA27+AA35+AA42+AA57+AA64+AA73+AA81+AA18+AA27+AA35+AA42+AA49+AA64+AA73+AA81+AA10+AA18</f>
        <v>0.04</v>
      </c>
      <c r="AB82" s="32">
        <f>AB10+AB18+AB27+AB35+AB42+AB57+AB64+AB73+AB81+AB10+AB27+AB35+AB42+AB49+AB57+AB73+AB81+AB10+AB18+AB27</f>
        <v>0</v>
      </c>
      <c r="AC82" s="32">
        <f>AC10+AC18+AC27+AC35+AC42+AC57+AC64+AC73+AC81+AC18+AC27+AC35+AC42+AC49+AC64+AC73+AC81+AC10+AC18</f>
        <v>0.198</v>
      </c>
      <c r="AD82" s="32">
        <f>AD10+AD18+AD27+AD35+AD42+AD57+AD64+AD73+AD81+AD18+AD27+AD35+AD42+AD49+AD64+AD73+AD81+AD10+AD18</f>
        <v>0.195</v>
      </c>
      <c r="AE82" s="32">
        <f>AE10+AE18+AE27+AE35+AE42+AE57+AE64+AE73+AE81+AE18+AE27+AE35+AE42+AE49+AE64+AE73+AE81+AE10+AE18</f>
        <v>0.08</v>
      </c>
      <c r="AF82" s="32">
        <f>AF10+AF18+AF27+AF35+AF42+AF57+AF64+AF73+AF81+AF18+AF27+AF35+AF42+AF49+AF64+AF73+AF81+AF10+AF18</f>
        <v>0.034</v>
      </c>
    </row>
    <row r="83" spans="1:32" ht="13.5" customHeight="1">
      <c r="A83" s="43"/>
      <c r="B83" s="50">
        <v>4</v>
      </c>
      <c r="C83" s="32">
        <f aca="true" t="shared" si="16" ref="C83:AA83">C49+C10+C57+C27</f>
        <v>0.034</v>
      </c>
      <c r="D83" s="32">
        <f t="shared" si="16"/>
        <v>0.055</v>
      </c>
      <c r="E83" s="32">
        <f t="shared" si="16"/>
        <v>0.029</v>
      </c>
      <c r="F83" s="32">
        <f t="shared" si="16"/>
        <v>0.048</v>
      </c>
      <c r="G83" s="32">
        <f t="shared" si="16"/>
        <v>0.027000000000000003</v>
      </c>
      <c r="H83" s="32">
        <f t="shared" si="16"/>
        <v>0.012</v>
      </c>
      <c r="I83" s="32">
        <f t="shared" si="16"/>
        <v>0.41400000000000003</v>
      </c>
      <c r="J83" s="32">
        <f t="shared" si="16"/>
        <v>0.2355</v>
      </c>
      <c r="K83" s="32">
        <f t="shared" si="16"/>
        <v>0.07</v>
      </c>
      <c r="L83" s="32">
        <f t="shared" si="16"/>
        <v>0.002</v>
      </c>
      <c r="M83" s="32">
        <f t="shared" si="16"/>
        <v>0.0185</v>
      </c>
      <c r="N83" s="32">
        <f t="shared" si="16"/>
        <v>0</v>
      </c>
      <c r="O83" s="32">
        <f t="shared" si="16"/>
        <v>0</v>
      </c>
      <c r="P83" s="32">
        <f t="shared" si="16"/>
        <v>0.011</v>
      </c>
      <c r="Q83" s="32">
        <f t="shared" si="16"/>
        <v>0.02</v>
      </c>
      <c r="R83" s="32">
        <f t="shared" si="16"/>
        <v>0.07</v>
      </c>
      <c r="S83" s="32">
        <f t="shared" si="16"/>
        <v>0.153</v>
      </c>
      <c r="T83" s="32">
        <f t="shared" si="16"/>
        <v>0</v>
      </c>
      <c r="U83" s="32">
        <f t="shared" si="16"/>
        <v>0.006</v>
      </c>
      <c r="V83" s="32">
        <f t="shared" si="16"/>
        <v>0.02</v>
      </c>
      <c r="W83" s="32">
        <f t="shared" si="16"/>
        <v>0</v>
      </c>
      <c r="X83" s="32">
        <f t="shared" si="16"/>
        <v>1</v>
      </c>
      <c r="Y83" s="32">
        <f t="shared" si="16"/>
        <v>0</v>
      </c>
      <c r="Z83" s="32">
        <f t="shared" si="16"/>
        <v>0.06</v>
      </c>
      <c r="AA83" s="32">
        <f t="shared" si="16"/>
        <v>0.04</v>
      </c>
      <c r="AB83" s="32">
        <f>AB49+AB18+AB64+AB35</f>
        <v>0</v>
      </c>
      <c r="AC83" s="32">
        <f>AC49+AC10+AC57+AC27</f>
        <v>0.099</v>
      </c>
      <c r="AD83" s="32">
        <f>AD49+AD10+AD57+AD27</f>
        <v>0.019</v>
      </c>
      <c r="AE83" s="32">
        <f>AE49+AE10+AE57+AE27</f>
        <v>0</v>
      </c>
      <c r="AF83" s="32">
        <f>AF49+AF10+AF57+AF27</f>
        <v>0.017</v>
      </c>
    </row>
    <row r="84" spans="1:32" ht="13.5" customHeight="1">
      <c r="A84" s="43" t="s">
        <v>27</v>
      </c>
      <c r="B84" s="50">
        <v>23</v>
      </c>
      <c r="C84" s="32">
        <f>C82+C83</f>
        <v>0.19700000000000004</v>
      </c>
      <c r="D84" s="32">
        <f aca="true" t="shared" si="17" ref="D84:AD84">D82+D83</f>
        <v>0.274</v>
      </c>
      <c r="E84" s="32">
        <f t="shared" si="17"/>
        <v>0.8420000000000001</v>
      </c>
      <c r="F84" s="32">
        <f t="shared" si="17"/>
        <v>0.201</v>
      </c>
      <c r="G84" s="32">
        <f t="shared" si="17"/>
        <v>0.215</v>
      </c>
      <c r="H84" s="32">
        <f t="shared" si="17"/>
        <v>0.06700000000000002</v>
      </c>
      <c r="I84" s="32">
        <f t="shared" si="17"/>
        <v>2.2049999999999996</v>
      </c>
      <c r="J84" s="32">
        <f t="shared" si="17"/>
        <v>1.527</v>
      </c>
      <c r="K84" s="32">
        <f t="shared" si="17"/>
        <v>0.161</v>
      </c>
      <c r="L84" s="32">
        <f t="shared" si="17"/>
        <v>0.009000000000000001</v>
      </c>
      <c r="M84" s="32">
        <f t="shared" si="17"/>
        <v>0.09850000000000003</v>
      </c>
      <c r="N84" s="32">
        <f t="shared" si="17"/>
        <v>0.125</v>
      </c>
      <c r="O84" s="32">
        <f t="shared" si="17"/>
        <v>0</v>
      </c>
      <c r="P84" s="32">
        <f t="shared" si="17"/>
        <v>0.113</v>
      </c>
      <c r="Q84" s="32">
        <f t="shared" si="17"/>
        <v>0.1</v>
      </c>
      <c r="R84" s="32">
        <f t="shared" si="17"/>
        <v>0.28</v>
      </c>
      <c r="S84" s="32">
        <f t="shared" si="17"/>
        <v>0.5609999999999999</v>
      </c>
      <c r="T84" s="32">
        <f t="shared" si="17"/>
        <v>0.1904</v>
      </c>
      <c r="U84" s="32">
        <f t="shared" si="17"/>
        <v>0.052000000000000005</v>
      </c>
      <c r="V84" s="32">
        <f t="shared" si="17"/>
        <v>0.14</v>
      </c>
      <c r="W84" s="32">
        <f t="shared" si="17"/>
        <v>0</v>
      </c>
      <c r="X84" s="32">
        <f t="shared" si="17"/>
        <v>4</v>
      </c>
      <c r="Y84" s="32">
        <f t="shared" si="17"/>
        <v>0.048</v>
      </c>
      <c r="Z84" s="32">
        <f t="shared" si="17"/>
        <v>0.24</v>
      </c>
      <c r="AA84" s="32">
        <f t="shared" si="17"/>
        <v>0.08</v>
      </c>
      <c r="AB84" s="32">
        <f t="shared" si="17"/>
        <v>0</v>
      </c>
      <c r="AC84" s="32">
        <f t="shared" si="17"/>
        <v>0.29700000000000004</v>
      </c>
      <c r="AD84" s="32">
        <f t="shared" si="17"/>
        <v>0.214</v>
      </c>
      <c r="AE84" s="32">
        <f>AE82+AE83</f>
        <v>0.08</v>
      </c>
      <c r="AF84" s="32">
        <f>AF82+AF83</f>
        <v>0.051000000000000004</v>
      </c>
    </row>
    <row r="85" spans="1:32" ht="13.5" customHeight="1">
      <c r="A85" s="32"/>
      <c r="B85" s="36"/>
      <c r="C85" s="33">
        <v>74</v>
      </c>
      <c r="D85" s="33">
        <v>39</v>
      </c>
      <c r="E85" s="33">
        <v>22</v>
      </c>
      <c r="F85" s="33">
        <v>32</v>
      </c>
      <c r="G85" s="33">
        <v>18</v>
      </c>
      <c r="H85" s="33">
        <v>148</v>
      </c>
      <c r="I85" s="42">
        <v>46</v>
      </c>
      <c r="J85" s="42">
        <v>260</v>
      </c>
      <c r="K85" s="33">
        <v>62</v>
      </c>
      <c r="L85" s="33">
        <v>663</v>
      </c>
      <c r="M85" s="33">
        <v>538</v>
      </c>
      <c r="N85" s="33">
        <v>160</v>
      </c>
      <c r="O85" s="33">
        <v>96</v>
      </c>
      <c r="P85" s="33">
        <v>9</v>
      </c>
      <c r="Q85" s="33">
        <v>91</v>
      </c>
      <c r="R85" s="33">
        <v>36</v>
      </c>
      <c r="S85" s="33">
        <v>326</v>
      </c>
      <c r="T85" s="33">
        <v>64</v>
      </c>
      <c r="U85" s="33">
        <v>32</v>
      </c>
      <c r="V85" s="42">
        <v>417</v>
      </c>
      <c r="W85" s="33">
        <v>165</v>
      </c>
      <c r="X85" s="33">
        <v>15.6</v>
      </c>
      <c r="Y85" s="33">
        <v>72</v>
      </c>
      <c r="Z85" s="33">
        <v>95</v>
      </c>
      <c r="AA85" s="34">
        <v>158</v>
      </c>
      <c r="AB85" s="29"/>
      <c r="AC85" s="33">
        <v>14</v>
      </c>
      <c r="AD85" s="29">
        <v>29</v>
      </c>
      <c r="AE85" s="29">
        <v>136</v>
      </c>
      <c r="AF85" s="32">
        <v>540</v>
      </c>
    </row>
    <row r="86" spans="1:33" ht="13.5" customHeight="1">
      <c r="A86" s="32"/>
      <c r="B86" s="36"/>
      <c r="C86" s="32">
        <f>C84*C85</f>
        <v>14.578000000000003</v>
      </c>
      <c r="D86" s="32">
        <f aca="true" t="shared" si="18" ref="D86:AD86">D84*D85</f>
        <v>10.686</v>
      </c>
      <c r="E86" s="32">
        <f t="shared" si="18"/>
        <v>18.524</v>
      </c>
      <c r="F86" s="32">
        <f t="shared" si="18"/>
        <v>6.432</v>
      </c>
      <c r="G86" s="32">
        <f t="shared" si="18"/>
        <v>3.87</v>
      </c>
      <c r="H86" s="32">
        <f t="shared" si="18"/>
        <v>9.916000000000002</v>
      </c>
      <c r="I86" s="32">
        <f t="shared" si="18"/>
        <v>101.42999999999998</v>
      </c>
      <c r="J86" s="32">
        <f t="shared" si="18"/>
        <v>397.02</v>
      </c>
      <c r="K86" s="32">
        <f t="shared" si="18"/>
        <v>9.982000000000001</v>
      </c>
      <c r="L86" s="32">
        <f t="shared" si="18"/>
        <v>5.9670000000000005</v>
      </c>
      <c r="M86" s="32">
        <f t="shared" si="18"/>
        <v>52.993000000000016</v>
      </c>
      <c r="N86" s="32">
        <f t="shared" si="18"/>
        <v>20</v>
      </c>
      <c r="O86" s="32">
        <f t="shared" si="18"/>
        <v>0</v>
      </c>
      <c r="P86" s="32">
        <f t="shared" si="18"/>
        <v>1.0170000000000001</v>
      </c>
      <c r="Q86" s="32">
        <f t="shared" si="18"/>
        <v>9.1</v>
      </c>
      <c r="R86" s="32">
        <f t="shared" si="18"/>
        <v>10.080000000000002</v>
      </c>
      <c r="S86" s="32">
        <f t="shared" si="18"/>
        <v>182.88599999999997</v>
      </c>
      <c r="T86" s="32">
        <f t="shared" si="18"/>
        <v>12.1856</v>
      </c>
      <c r="U86" s="32">
        <f t="shared" si="18"/>
        <v>1.6640000000000001</v>
      </c>
      <c r="V86" s="32">
        <f t="shared" si="18"/>
        <v>58.38</v>
      </c>
      <c r="W86" s="32">
        <f t="shared" si="18"/>
        <v>0</v>
      </c>
      <c r="X86" s="32">
        <f t="shared" si="18"/>
        <v>62.4</v>
      </c>
      <c r="Y86" s="32">
        <f t="shared" si="18"/>
        <v>3.456</v>
      </c>
      <c r="Z86" s="32">
        <f t="shared" si="18"/>
        <v>22.8</v>
      </c>
      <c r="AA86" s="32">
        <f t="shared" si="18"/>
        <v>12.64</v>
      </c>
      <c r="AB86" s="32">
        <f t="shared" si="18"/>
        <v>0</v>
      </c>
      <c r="AC86" s="32">
        <f t="shared" si="18"/>
        <v>4.158</v>
      </c>
      <c r="AD86" s="32">
        <f t="shared" si="18"/>
        <v>6.2059999999999995</v>
      </c>
      <c r="AE86" s="7">
        <f>AE84*AE85</f>
        <v>10.88</v>
      </c>
      <c r="AF86" s="7">
        <f>AF84*AF85</f>
        <v>27.540000000000003</v>
      </c>
      <c r="AG86" s="7">
        <f>SUM(C86:AF86)</f>
        <v>1076.7905999999998</v>
      </c>
    </row>
    <row r="87" spans="1:30" ht="13.5" customHeight="1">
      <c r="A87" s="32"/>
      <c r="B87" s="36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</row>
    <row r="88" spans="1:34" ht="13.5" customHeight="1">
      <c r="A88" s="39"/>
      <c r="B88" s="3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29"/>
      <c r="AH88" s="29"/>
    </row>
    <row r="89" spans="1:34" ht="12.75">
      <c r="A89" s="39"/>
      <c r="B89" s="39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29"/>
      <c r="AH89" s="29"/>
    </row>
    <row r="90" spans="1:34" ht="12.75">
      <c r="A90" s="39"/>
      <c r="B90" s="39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29"/>
      <c r="AG90" s="29"/>
      <c r="AH90" s="29"/>
    </row>
    <row r="91" spans="1:34" ht="12.75">
      <c r="A91" s="39"/>
      <c r="B91" s="39"/>
      <c r="C91" s="33"/>
      <c r="D91" s="33"/>
      <c r="E91" s="33"/>
      <c r="F91" s="33"/>
      <c r="G91" s="33"/>
      <c r="H91" s="33"/>
      <c r="I91" s="42"/>
      <c r="J91" s="4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42"/>
      <c r="W91" s="33"/>
      <c r="X91" s="33"/>
      <c r="Y91" s="33"/>
      <c r="Z91" s="33"/>
      <c r="AA91" s="34"/>
      <c r="AB91" s="29"/>
      <c r="AC91" s="33"/>
      <c r="AD91" s="29"/>
      <c r="AE91" s="48"/>
      <c r="AF91" s="29"/>
      <c r="AG91" s="29"/>
      <c r="AH91" s="29"/>
    </row>
    <row r="92" spans="1:34" ht="12.75">
      <c r="A92" s="57"/>
      <c r="B92" s="39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29"/>
      <c r="AG92" s="29"/>
      <c r="AH92" s="29"/>
    </row>
    <row r="93" spans="1:34" ht="12.75">
      <c r="A93" s="58"/>
      <c r="B93" s="39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29"/>
      <c r="AG93" s="29"/>
      <c r="AH93" s="29"/>
    </row>
    <row r="94" spans="1:34" ht="12.75">
      <c r="A94" s="51"/>
      <c r="B94" s="51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29"/>
      <c r="AG94" s="29"/>
      <c r="AH94" s="29"/>
    </row>
    <row r="95" spans="1:34" ht="12.75">
      <c r="A95" s="54"/>
      <c r="B95" s="51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29"/>
      <c r="AG95" s="29"/>
      <c r="AH95" s="29"/>
    </row>
    <row r="96" spans="1:34" ht="12.75">
      <c r="A96" s="55"/>
      <c r="B96" s="51"/>
      <c r="I96"/>
      <c r="V96"/>
      <c r="AA96"/>
      <c r="AC96"/>
      <c r="AD96"/>
      <c r="AE96"/>
      <c r="AF96" s="29"/>
      <c r="AG96" s="29"/>
      <c r="AH96" s="29"/>
    </row>
    <row r="97" spans="1:34" ht="12.75">
      <c r="A97" s="56"/>
      <c r="B97" s="51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29"/>
      <c r="AG97" s="29"/>
      <c r="AH97" s="29"/>
    </row>
    <row r="98" spans="1:34" ht="12.75">
      <c r="A98" s="51"/>
      <c r="B98" s="51"/>
      <c r="C98" s="33"/>
      <c r="D98" s="33"/>
      <c r="E98" s="33"/>
      <c r="F98" s="33"/>
      <c r="G98" s="33"/>
      <c r="H98" s="33"/>
      <c r="I98" s="42"/>
      <c r="J98" s="4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42"/>
      <c r="W98" s="33"/>
      <c r="X98" s="33"/>
      <c r="Y98" s="33"/>
      <c r="Z98" s="33"/>
      <c r="AA98" s="34"/>
      <c r="AB98" s="29"/>
      <c r="AC98" s="33"/>
      <c r="AD98" s="29"/>
      <c r="AE98" s="48"/>
      <c r="AF98" s="29"/>
      <c r="AG98" s="29"/>
      <c r="AH98" s="29"/>
    </row>
    <row r="99" spans="1:34" ht="12.75">
      <c r="A99" s="51"/>
      <c r="B99" s="51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29"/>
      <c r="AG99" s="29"/>
      <c r="AH99" s="29"/>
    </row>
    <row r="100" spans="1:34" ht="12.75">
      <c r="A100" s="87"/>
      <c r="B100" s="8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29"/>
      <c r="AG100" s="29"/>
      <c r="AH100" s="29"/>
    </row>
    <row r="101" spans="1:34" ht="12.75">
      <c r="A101" s="60"/>
      <c r="B101" s="90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29"/>
      <c r="AG101" s="29"/>
      <c r="AH101" s="29"/>
    </row>
    <row r="102" spans="1:34" ht="12.75">
      <c r="A102" s="60"/>
      <c r="B102" s="60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29"/>
      <c r="AH102" s="29"/>
    </row>
    <row r="103" spans="1:34" ht="12.75">
      <c r="A103" s="60"/>
      <c r="B103" s="60"/>
      <c r="C103" s="33"/>
      <c r="D103" s="33"/>
      <c r="E103" s="33"/>
      <c r="F103" s="33"/>
      <c r="G103" s="33"/>
      <c r="H103" s="33"/>
      <c r="I103" s="42"/>
      <c r="J103" s="4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42"/>
      <c r="W103" s="33"/>
      <c r="X103" s="33"/>
      <c r="Y103" s="33"/>
      <c r="Z103" s="33"/>
      <c r="AA103" s="34"/>
      <c r="AB103" s="29"/>
      <c r="AC103" s="33"/>
      <c r="AD103" s="29"/>
      <c r="AE103" s="48"/>
      <c r="AF103" s="48"/>
      <c r="AG103" s="29"/>
      <c r="AH103" s="29"/>
    </row>
    <row r="104" spans="1:34" ht="12.75">
      <c r="A104" s="60"/>
      <c r="B104" s="60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48"/>
      <c r="AF104" s="29"/>
      <c r="AG104" s="29"/>
      <c r="AH104" s="29"/>
    </row>
    <row r="105" spans="1:34" ht="12.75">
      <c r="A105" s="60"/>
      <c r="B105" s="60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29"/>
      <c r="AG105" s="29"/>
      <c r="AH105" s="29"/>
    </row>
    <row r="106" spans="1:34" ht="12.75">
      <c r="A106" s="60"/>
      <c r="B106" s="90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29"/>
      <c r="AG106" s="29"/>
      <c r="AH106" s="29"/>
    </row>
    <row r="107" spans="1:34" ht="12.75">
      <c r="A107" s="69"/>
      <c r="B107" s="90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48"/>
      <c r="AF107" s="29"/>
      <c r="AG107" s="29"/>
      <c r="AH107" s="29"/>
    </row>
    <row r="108" spans="1:34" ht="12.75">
      <c r="A108" s="70"/>
      <c r="B108" s="60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29"/>
      <c r="AG108" s="29"/>
      <c r="AH108" s="29"/>
    </row>
    <row r="109" spans="1:34" ht="12.75">
      <c r="A109" s="70"/>
      <c r="B109" s="60"/>
      <c r="C109" s="33"/>
      <c r="D109" s="33"/>
      <c r="E109" s="33"/>
      <c r="F109" s="33"/>
      <c r="G109" s="33"/>
      <c r="H109" s="33"/>
      <c r="I109" s="42"/>
      <c r="J109" s="4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42"/>
      <c r="W109" s="33"/>
      <c r="X109" s="33"/>
      <c r="Y109" s="33"/>
      <c r="Z109" s="33"/>
      <c r="AA109" s="34"/>
      <c r="AB109" s="29"/>
      <c r="AC109" s="33"/>
      <c r="AD109" s="29"/>
      <c r="AE109" s="48"/>
      <c r="AF109" s="29"/>
      <c r="AG109" s="29"/>
      <c r="AH109" s="29"/>
    </row>
    <row r="110" spans="1:34" ht="12.75">
      <c r="A110" s="70"/>
      <c r="B110" s="60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48"/>
      <c r="AF110" s="29"/>
      <c r="AG110" s="29"/>
      <c r="AH110" s="29"/>
    </row>
    <row r="111" spans="1:34" ht="12.75">
      <c r="A111" s="70"/>
      <c r="B111" s="60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29"/>
      <c r="AG111" s="29"/>
      <c r="AH111" s="29"/>
    </row>
    <row r="112" spans="1:34" ht="12.75">
      <c r="A112" s="86"/>
      <c r="B112" s="90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29"/>
      <c r="AG112" s="29"/>
      <c r="AH112" s="29"/>
    </row>
    <row r="113" spans="1:34" ht="12.75">
      <c r="A113" s="59"/>
      <c r="B113" s="87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29"/>
      <c r="AG113" s="29"/>
      <c r="AH113" s="29"/>
    </row>
    <row r="114" spans="1:34" ht="12.75">
      <c r="A114" s="61"/>
      <c r="B114" s="61"/>
      <c r="I114"/>
      <c r="V114"/>
      <c r="AA114"/>
      <c r="AC114"/>
      <c r="AD114"/>
      <c r="AE114"/>
      <c r="AF114" s="29"/>
      <c r="AG114" s="29"/>
      <c r="AH114" s="29"/>
    </row>
    <row r="115" spans="1:34" ht="12.75">
      <c r="A115" s="61"/>
      <c r="B115" s="61"/>
      <c r="C115" s="33"/>
      <c r="D115" s="33"/>
      <c r="E115" s="33"/>
      <c r="F115" s="33"/>
      <c r="G115" s="33"/>
      <c r="H115" s="33"/>
      <c r="I115" s="42"/>
      <c r="J115" s="42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42"/>
      <c r="W115" s="33"/>
      <c r="X115" s="33"/>
      <c r="Y115" s="33"/>
      <c r="Z115" s="33"/>
      <c r="AA115" s="34"/>
      <c r="AB115" s="29"/>
      <c r="AC115" s="33"/>
      <c r="AD115" s="29"/>
      <c r="AE115" s="48"/>
      <c r="AF115" s="29"/>
      <c r="AG115" s="29"/>
      <c r="AH115" s="29"/>
    </row>
    <row r="116" spans="1:34" ht="12.75">
      <c r="A116" s="61"/>
      <c r="B116" s="61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29"/>
      <c r="AG116" s="29"/>
      <c r="AH116" s="29"/>
    </row>
    <row r="117" spans="1:34" ht="12.75">
      <c r="A117" s="61"/>
      <c r="B117" s="61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29"/>
      <c r="AG117" s="29"/>
      <c r="AH117" s="29"/>
    </row>
    <row r="118" spans="1:34" ht="12.75">
      <c r="A118" s="61"/>
      <c r="B118" s="61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29"/>
      <c r="AG118" s="29"/>
      <c r="AH118" s="29"/>
    </row>
    <row r="119" spans="1:34" ht="12.75">
      <c r="A119" s="61"/>
      <c r="B119" s="61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29"/>
      <c r="AG119" s="29"/>
      <c r="AH119" s="29"/>
    </row>
    <row r="120" spans="1:34" ht="12.75">
      <c r="A120" s="61"/>
      <c r="B120" s="61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48"/>
      <c r="AF120" s="29"/>
      <c r="AG120" s="29"/>
      <c r="AH120" s="29"/>
    </row>
    <row r="121" spans="1:34" ht="12.75">
      <c r="A121" s="72"/>
      <c r="B121" s="61"/>
      <c r="C121" s="33"/>
      <c r="D121" s="33"/>
      <c r="E121" s="33"/>
      <c r="F121" s="33"/>
      <c r="G121" s="33"/>
      <c r="H121" s="33"/>
      <c r="I121" s="42"/>
      <c r="J121" s="42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42"/>
      <c r="W121" s="33"/>
      <c r="X121" s="33"/>
      <c r="Y121" s="33"/>
      <c r="Z121" s="33"/>
      <c r="AA121" s="34"/>
      <c r="AB121" s="29"/>
      <c r="AC121" s="33"/>
      <c r="AD121" s="29"/>
      <c r="AE121" s="47"/>
      <c r="AF121" s="29"/>
      <c r="AG121" s="29"/>
      <c r="AH121" s="29"/>
    </row>
    <row r="122" spans="1:34" ht="12.75">
      <c r="A122" s="72"/>
      <c r="B122" s="61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29"/>
      <c r="AG122" s="29"/>
      <c r="AH122" s="29"/>
    </row>
    <row r="123" spans="1:34" ht="12.75">
      <c r="A123" s="71"/>
      <c r="B123" s="61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29"/>
      <c r="AG123" s="29"/>
      <c r="AH123" s="29"/>
    </row>
    <row r="124" spans="1:34" ht="12.75">
      <c r="A124" s="61"/>
      <c r="B124" s="61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8"/>
      <c r="AF124" s="29"/>
      <c r="AG124" s="29"/>
      <c r="AH124" s="29"/>
    </row>
    <row r="125" spans="1:34" ht="12.75">
      <c r="A125" s="61"/>
      <c r="B125" s="61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48"/>
      <c r="AF125" s="29"/>
      <c r="AG125" s="29"/>
      <c r="AH125" s="29"/>
    </row>
    <row r="126" spans="1:34" ht="12.75">
      <c r="A126" s="61"/>
      <c r="B126" s="61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48"/>
      <c r="AF126" s="29"/>
      <c r="AG126" s="29"/>
      <c r="AH126" s="29"/>
    </row>
    <row r="127" spans="1:34" ht="12.75">
      <c r="A127" s="47"/>
      <c r="B127" s="47"/>
      <c r="C127" s="33"/>
      <c r="D127" s="33"/>
      <c r="E127" s="33"/>
      <c r="F127" s="33"/>
      <c r="G127" s="33"/>
      <c r="H127" s="33"/>
      <c r="I127" s="42"/>
      <c r="J127" s="42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42"/>
      <c r="W127" s="33"/>
      <c r="X127" s="33"/>
      <c r="Y127" s="33"/>
      <c r="Z127" s="33"/>
      <c r="AA127" s="34"/>
      <c r="AB127" s="29"/>
      <c r="AC127" s="33"/>
      <c r="AD127" s="29"/>
      <c r="AE127" s="48"/>
      <c r="AF127" s="29"/>
      <c r="AG127" s="29"/>
      <c r="AH127" s="29"/>
    </row>
    <row r="128" spans="1:34" ht="12.75">
      <c r="A128" s="51"/>
      <c r="B128" s="83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29"/>
      <c r="AG128" s="29"/>
      <c r="AH128" s="29"/>
    </row>
    <row r="129" spans="1:34" ht="12.75">
      <c r="A129" s="51"/>
      <c r="B129" s="8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47"/>
      <c r="AF129" s="29"/>
      <c r="AG129" s="29"/>
      <c r="AH129" s="29"/>
    </row>
    <row r="130" spans="1:34" ht="12.75">
      <c r="A130" s="51"/>
      <c r="B130" s="83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29"/>
      <c r="AG130" s="29"/>
      <c r="AH130" s="29"/>
    </row>
    <row r="131" spans="1:34" ht="12.75">
      <c r="A131" s="51"/>
      <c r="B131" s="51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>
        <f>AG129+AG130</f>
        <v>0</v>
      </c>
      <c r="AH131" s="29"/>
    </row>
    <row r="132" spans="1:34" ht="13.5" thickBot="1">
      <c r="A132" s="74"/>
      <c r="B132" s="51"/>
      <c r="C132" s="33"/>
      <c r="D132" s="33"/>
      <c r="E132" s="33"/>
      <c r="F132" s="33"/>
      <c r="G132" s="33"/>
      <c r="H132" s="33"/>
      <c r="I132" s="42"/>
      <c r="J132" s="42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42"/>
      <c r="W132" s="33"/>
      <c r="X132" s="33"/>
      <c r="Y132" s="33"/>
      <c r="Z132" s="33"/>
      <c r="AA132" s="34"/>
      <c r="AB132" s="29"/>
      <c r="AC132" s="33"/>
      <c r="AD132" s="29"/>
      <c r="AE132" s="48"/>
      <c r="AF132" s="29"/>
      <c r="AG132" s="29"/>
      <c r="AH132" s="29"/>
    </row>
    <row r="133" spans="1:34" ht="13.5" thickBot="1">
      <c r="A133" s="75"/>
      <c r="B133" s="73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29"/>
      <c r="AH133" s="29"/>
    </row>
    <row r="134" spans="1:34" ht="13.5" thickBot="1">
      <c r="A134" s="85"/>
      <c r="B134" s="91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29"/>
      <c r="AG134" s="29"/>
      <c r="AH134" s="29"/>
    </row>
    <row r="135" spans="1:34" ht="13.5" thickBot="1">
      <c r="A135" s="75"/>
      <c r="B135" s="91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29"/>
      <c r="AG135" s="29"/>
      <c r="AH135" s="29"/>
    </row>
    <row r="136" spans="1:34" ht="13.5" thickBot="1">
      <c r="A136" s="75"/>
      <c r="B136" s="7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29"/>
      <c r="AG136" s="29"/>
      <c r="AH136" s="29"/>
    </row>
    <row r="137" spans="1:34" ht="12.75">
      <c r="A137" s="80"/>
      <c r="B137" s="73"/>
      <c r="C137" s="33"/>
      <c r="D137" s="33"/>
      <c r="E137" s="33"/>
      <c r="F137" s="33"/>
      <c r="G137" s="33"/>
      <c r="H137" s="33"/>
      <c r="I137" s="42"/>
      <c r="J137" s="42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42"/>
      <c r="W137" s="33"/>
      <c r="X137" s="33"/>
      <c r="Y137" s="33"/>
      <c r="Z137" s="33"/>
      <c r="AA137" s="34"/>
      <c r="AB137" s="29"/>
      <c r="AC137" s="33"/>
      <c r="AD137" s="29"/>
      <c r="AE137" s="48"/>
      <c r="AF137" s="29"/>
      <c r="AG137" s="29"/>
      <c r="AH137" s="29"/>
    </row>
    <row r="138" spans="1:34" ht="12.75">
      <c r="A138" s="68"/>
      <c r="B138" s="51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48"/>
      <c r="AF138" s="29"/>
      <c r="AG138" s="29"/>
      <c r="AH138" s="29"/>
    </row>
    <row r="139" spans="1:34" ht="12.75">
      <c r="A139" s="62"/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29"/>
      <c r="AG139" s="29"/>
      <c r="AH139" s="29"/>
    </row>
    <row r="140" spans="1:34" ht="12.75">
      <c r="A140" s="81"/>
      <c r="B140" s="81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29"/>
      <c r="AG140" s="29"/>
      <c r="AH140" s="29"/>
    </row>
    <row r="141" spans="1:34" ht="12.75">
      <c r="A141" s="61"/>
      <c r="B141" s="81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29"/>
      <c r="AG141" s="29"/>
      <c r="AH141" s="29"/>
    </row>
    <row r="142" spans="1:34" ht="12.75">
      <c r="A142" s="61"/>
      <c r="B142" s="61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48"/>
      <c r="AF142" s="29"/>
      <c r="AG142" s="29"/>
      <c r="AH142" s="29"/>
    </row>
    <row r="143" spans="1:34" ht="12.75">
      <c r="A143" s="61"/>
      <c r="B143" s="61"/>
      <c r="C143" s="33"/>
      <c r="D143" s="33"/>
      <c r="E143" s="33"/>
      <c r="F143" s="33"/>
      <c r="G143" s="33"/>
      <c r="H143" s="33"/>
      <c r="I143" s="42"/>
      <c r="J143" s="42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42"/>
      <c r="W143" s="33"/>
      <c r="X143" s="33"/>
      <c r="Y143" s="33"/>
      <c r="Z143" s="33"/>
      <c r="AA143" s="34"/>
      <c r="AB143" s="29"/>
      <c r="AC143" s="33"/>
      <c r="AD143" s="29"/>
      <c r="AE143" s="48"/>
      <c r="AF143" s="29"/>
      <c r="AG143" s="29"/>
      <c r="AH143" s="29"/>
    </row>
    <row r="144" spans="1:34" ht="12.75">
      <c r="A144" s="61"/>
      <c r="B144" s="61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48"/>
      <c r="AF144" s="29"/>
      <c r="AG144" s="29"/>
      <c r="AH144" s="29"/>
    </row>
    <row r="145" spans="1:34" ht="12.75">
      <c r="A145" s="82"/>
      <c r="B145" s="81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29"/>
      <c r="AG145" s="29"/>
      <c r="AH145" s="29"/>
    </row>
    <row r="146" spans="1:34" ht="12.75">
      <c r="A146" s="72"/>
      <c r="B146" s="81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29"/>
      <c r="AG146" s="29"/>
      <c r="AH146" s="29"/>
    </row>
    <row r="147" spans="1:34" ht="12.75">
      <c r="A147" s="72"/>
      <c r="B147" s="61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29"/>
      <c r="AG147" s="29"/>
      <c r="AH147" s="29"/>
    </row>
    <row r="148" spans="1:34" ht="12.75">
      <c r="A148" s="72"/>
      <c r="B148" s="61"/>
      <c r="C148" s="33"/>
      <c r="D148" s="33"/>
      <c r="E148" s="33"/>
      <c r="F148" s="33"/>
      <c r="G148" s="33"/>
      <c r="H148" s="33"/>
      <c r="I148" s="42"/>
      <c r="J148" s="42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42"/>
      <c r="W148" s="33"/>
      <c r="X148" s="33"/>
      <c r="Y148" s="33"/>
      <c r="Z148" s="33"/>
      <c r="AA148" s="34"/>
      <c r="AB148" s="29"/>
      <c r="AC148" s="33"/>
      <c r="AD148" s="29"/>
      <c r="AE148" s="47"/>
      <c r="AF148" s="29"/>
      <c r="AG148" s="29"/>
      <c r="AH148" s="29"/>
    </row>
    <row r="149" spans="1:34" ht="12.75">
      <c r="A149" s="72"/>
      <c r="B149" s="61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29"/>
      <c r="AH149" s="29"/>
    </row>
    <row r="150" spans="1:34" ht="12.75">
      <c r="A150" s="76"/>
      <c r="B150" s="61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29"/>
      <c r="AG150" s="29"/>
      <c r="AH150" s="29"/>
    </row>
    <row r="151" spans="1:34" ht="12.75">
      <c r="A151" s="49"/>
      <c r="B151" s="49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29"/>
      <c r="AG151" s="29"/>
      <c r="AH151" s="29"/>
    </row>
    <row r="152" spans="1:34" ht="12.75">
      <c r="A152" s="49"/>
      <c r="B152" s="49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48"/>
      <c r="AF152" s="29"/>
      <c r="AG152" s="29"/>
      <c r="AH152" s="29"/>
    </row>
    <row r="153" spans="1:34" ht="12.75">
      <c r="A153" s="49"/>
      <c r="B153" s="49"/>
      <c r="C153" s="33"/>
      <c r="D153" s="33"/>
      <c r="E153" s="33"/>
      <c r="F153" s="33"/>
      <c r="G153" s="33"/>
      <c r="H153" s="33"/>
      <c r="I153" s="42"/>
      <c r="J153" s="42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42"/>
      <c r="W153" s="33"/>
      <c r="X153" s="33"/>
      <c r="Y153" s="33"/>
      <c r="Z153" s="33"/>
      <c r="AA153" s="34"/>
      <c r="AB153" s="29"/>
      <c r="AC153" s="33"/>
      <c r="AD153" s="29"/>
      <c r="AE153" s="48"/>
      <c r="AF153" s="48"/>
      <c r="AG153" s="29"/>
      <c r="AH153" s="29"/>
    </row>
    <row r="154" spans="1:34" ht="12.75">
      <c r="A154" s="49"/>
      <c r="B154" s="49"/>
      <c r="I154"/>
      <c r="V154"/>
      <c r="AA154"/>
      <c r="AC154"/>
      <c r="AD154"/>
      <c r="AE154" s="47"/>
      <c r="AF154" s="29"/>
      <c r="AG154" s="29"/>
      <c r="AH154" s="29"/>
    </row>
    <row r="155" spans="1:34" ht="12.75">
      <c r="A155" s="77"/>
      <c r="B155" s="49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29"/>
      <c r="AH155" s="29"/>
    </row>
    <row r="156" spans="1:34" ht="12.75">
      <c r="A156" s="77"/>
      <c r="B156" s="49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47"/>
      <c r="AF156" s="29"/>
      <c r="AG156" s="29"/>
      <c r="AH156" s="29"/>
    </row>
    <row r="157" spans="1:34" ht="12.75">
      <c r="A157" s="77"/>
      <c r="B157" s="49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29"/>
      <c r="AG157" s="29"/>
      <c r="AH157" s="29"/>
    </row>
    <row r="158" spans="1:34" ht="12.75">
      <c r="A158" s="77"/>
      <c r="B158" s="49"/>
      <c r="C158" s="33"/>
      <c r="D158" s="33"/>
      <c r="E158" s="33"/>
      <c r="F158" s="33"/>
      <c r="G158" s="33"/>
      <c r="H158" s="33"/>
      <c r="I158" s="42"/>
      <c r="J158" s="42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42"/>
      <c r="W158" s="33"/>
      <c r="X158" s="33"/>
      <c r="Y158" s="33"/>
      <c r="Z158" s="33"/>
      <c r="AA158" s="34"/>
      <c r="AB158" s="29"/>
      <c r="AC158" s="33"/>
      <c r="AD158" s="29"/>
      <c r="AE158" s="47"/>
      <c r="AF158" s="47"/>
      <c r="AG158" s="29"/>
      <c r="AH158" s="29"/>
    </row>
    <row r="159" spans="1:34" ht="12.75">
      <c r="A159" s="77"/>
      <c r="B159" s="49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29"/>
      <c r="AG159" s="29"/>
      <c r="AH159" s="29"/>
    </row>
    <row r="160" spans="1:34" ht="12.75">
      <c r="A160" s="88"/>
      <c r="B160" s="87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29"/>
      <c r="AH160" s="29"/>
    </row>
    <row r="161" spans="1:34" ht="12.75">
      <c r="A161" s="51"/>
      <c r="B161" s="8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29"/>
      <c r="AG161" s="29"/>
      <c r="AH161" s="29"/>
    </row>
    <row r="162" spans="1:34" ht="12.75">
      <c r="A162" s="51"/>
      <c r="B162" s="51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29"/>
      <c r="AG162" s="29"/>
      <c r="AH162" s="29"/>
    </row>
    <row r="163" spans="1:34" ht="12.75">
      <c r="A163" s="51"/>
      <c r="B163" s="51"/>
      <c r="C163" s="33"/>
      <c r="D163" s="33"/>
      <c r="E163" s="33"/>
      <c r="F163" s="33"/>
      <c r="G163" s="33"/>
      <c r="H163" s="33"/>
      <c r="I163" s="42"/>
      <c r="J163" s="42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42"/>
      <c r="W163" s="33"/>
      <c r="X163" s="33"/>
      <c r="Y163" s="33"/>
      <c r="Z163" s="33"/>
      <c r="AA163" s="34"/>
      <c r="AB163" s="29"/>
      <c r="AC163" s="33"/>
      <c r="AD163" s="29"/>
      <c r="AE163" s="47"/>
      <c r="AF163" s="29"/>
      <c r="AG163" s="29"/>
      <c r="AH163" s="29"/>
    </row>
    <row r="164" spans="1:34" ht="12.75">
      <c r="A164" s="51"/>
      <c r="B164" s="51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29"/>
      <c r="AG164" s="29"/>
      <c r="AH164" s="29"/>
    </row>
    <row r="165" spans="1:35" ht="12.75">
      <c r="A165" s="83"/>
      <c r="B165" s="83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>
        <f>AG82*32</f>
        <v>0</v>
      </c>
      <c r="AH165" s="48">
        <f>AH82*32</f>
        <v>0</v>
      </c>
      <c r="AI165" s="48">
        <f>AI82*32</f>
        <v>0</v>
      </c>
    </row>
    <row r="166" spans="1:34" ht="12.75">
      <c r="A166" s="78"/>
      <c r="B166" s="8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47"/>
      <c r="AF166" s="29"/>
      <c r="AG166" s="29"/>
      <c r="AH166" s="29"/>
    </row>
    <row r="167" spans="1:34" ht="12.75">
      <c r="A167" s="78"/>
      <c r="B167" s="51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29"/>
      <c r="AG167" s="29"/>
      <c r="AH167" s="29"/>
    </row>
    <row r="168" spans="1:34" ht="12.75">
      <c r="A168" s="78"/>
      <c r="B168" s="51"/>
      <c r="C168" s="33"/>
      <c r="D168" s="33"/>
      <c r="E168" s="33"/>
      <c r="F168" s="33"/>
      <c r="G168" s="33"/>
      <c r="H168" s="33"/>
      <c r="I168" s="42"/>
      <c r="J168" s="42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42"/>
      <c r="W168" s="33"/>
      <c r="X168" s="33"/>
      <c r="Y168" s="33"/>
      <c r="Z168" s="33"/>
      <c r="AA168" s="34"/>
      <c r="AB168" s="29"/>
      <c r="AC168" s="33"/>
      <c r="AD168" s="29"/>
      <c r="AE168" s="48"/>
      <c r="AF168" s="29"/>
      <c r="AG168" s="29"/>
      <c r="AH168" s="29"/>
    </row>
    <row r="169" spans="1:34" ht="12.75">
      <c r="A169" s="78"/>
      <c r="B169" s="51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48"/>
      <c r="AF169" s="48"/>
      <c r="AG169" s="29"/>
      <c r="AH169" s="29"/>
    </row>
    <row r="170" spans="1:34" ht="12.75">
      <c r="A170" s="78"/>
      <c r="B170" s="51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47"/>
      <c r="AG170" s="29"/>
      <c r="AH170" s="29"/>
    </row>
    <row r="171" spans="1:34" ht="12.75">
      <c r="A171" s="78"/>
      <c r="B171" s="51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29"/>
      <c r="AG171" s="29"/>
      <c r="AH171" s="29"/>
    </row>
    <row r="172" spans="1:34" ht="12.75">
      <c r="A172" s="48"/>
      <c r="B172" s="47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47"/>
      <c r="AF172" s="29"/>
      <c r="AG172" s="29"/>
      <c r="AH172" s="29"/>
    </row>
    <row r="173" spans="1:34" ht="12.75">
      <c r="A173" s="60"/>
      <c r="B173" s="60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29"/>
      <c r="AG173" s="29"/>
      <c r="AH173" s="29"/>
    </row>
    <row r="174" spans="1:34" ht="12.75">
      <c r="A174" s="60"/>
      <c r="B174" s="60"/>
      <c r="C174" s="33"/>
      <c r="D174" s="33"/>
      <c r="E174" s="33"/>
      <c r="F174" s="33"/>
      <c r="G174" s="33"/>
      <c r="H174" s="33"/>
      <c r="I174" s="42"/>
      <c r="J174" s="42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42"/>
      <c r="W174" s="33"/>
      <c r="X174" s="33"/>
      <c r="Y174" s="33"/>
      <c r="Z174" s="33"/>
      <c r="AA174" s="34"/>
      <c r="AB174" s="29"/>
      <c r="AC174" s="33"/>
      <c r="AD174" s="29"/>
      <c r="AE174" s="48"/>
      <c r="AF174" s="29"/>
      <c r="AG174" s="29"/>
      <c r="AH174" s="29"/>
    </row>
    <row r="175" spans="1:34" ht="12.75">
      <c r="A175" s="60"/>
      <c r="B175" s="60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29"/>
      <c r="AG175" s="29"/>
      <c r="AH175" s="29"/>
    </row>
    <row r="176" spans="1:34" ht="12.75">
      <c r="A176" s="60"/>
      <c r="B176" s="90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29"/>
      <c r="AG176" s="29"/>
      <c r="AH176" s="29"/>
    </row>
    <row r="177" spans="1:34" ht="12.75">
      <c r="A177" s="60"/>
      <c r="B177" s="90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47"/>
      <c r="AF177" s="29"/>
      <c r="AG177" s="29"/>
      <c r="AH177" s="29"/>
    </row>
    <row r="178" spans="1:34" ht="12.75">
      <c r="A178" s="79"/>
      <c r="B178" s="60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29"/>
      <c r="AG178" s="29"/>
      <c r="AH178" s="29"/>
    </row>
    <row r="179" spans="1:34" ht="12.75">
      <c r="A179" s="79"/>
      <c r="B179" s="60"/>
      <c r="C179" s="33"/>
      <c r="D179" s="33"/>
      <c r="E179" s="33"/>
      <c r="F179" s="33"/>
      <c r="G179" s="33"/>
      <c r="H179" s="33"/>
      <c r="I179" s="42"/>
      <c r="J179" s="42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42"/>
      <c r="W179" s="33"/>
      <c r="X179" s="33"/>
      <c r="Y179" s="33"/>
      <c r="Z179" s="33"/>
      <c r="AA179" s="34"/>
      <c r="AB179" s="29"/>
      <c r="AC179" s="33"/>
      <c r="AD179" s="29"/>
      <c r="AE179" s="48"/>
      <c r="AF179" s="29"/>
      <c r="AG179" s="29"/>
      <c r="AH179" s="29"/>
    </row>
    <row r="180" spans="1:34" ht="12.75">
      <c r="A180" s="79"/>
      <c r="B180" s="60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29"/>
      <c r="AG180" s="29"/>
      <c r="AH180" s="29"/>
    </row>
    <row r="181" spans="1:34" ht="12.75">
      <c r="A181" s="89"/>
      <c r="B181" s="90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29"/>
      <c r="AH181" s="29"/>
    </row>
    <row r="182" spans="1:34" ht="12.75">
      <c r="A182" s="79"/>
      <c r="B182" s="90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47"/>
      <c r="AF182" s="29"/>
      <c r="AG182" s="29"/>
      <c r="AH182" s="29"/>
    </row>
    <row r="183" spans="1:34" ht="12.75">
      <c r="A183" s="47"/>
      <c r="B183" s="47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29"/>
      <c r="AG183" s="29"/>
      <c r="AH183" s="29"/>
    </row>
    <row r="184" spans="1:34" ht="12.75">
      <c r="A184" s="47"/>
      <c r="B184" s="47"/>
      <c r="C184" s="33"/>
      <c r="D184" s="33"/>
      <c r="E184" s="33"/>
      <c r="F184" s="33"/>
      <c r="G184" s="33"/>
      <c r="H184" s="33"/>
      <c r="I184" s="42"/>
      <c r="J184" s="42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42"/>
      <c r="W184" s="33"/>
      <c r="X184" s="33"/>
      <c r="Y184" s="33"/>
      <c r="Z184" s="33"/>
      <c r="AA184" s="34"/>
      <c r="AB184" s="29"/>
      <c r="AC184" s="33"/>
      <c r="AD184" s="29"/>
      <c r="AE184" s="48"/>
      <c r="AF184" s="29"/>
      <c r="AG184" s="29"/>
      <c r="AH184" s="29"/>
    </row>
    <row r="185" spans="1:34" ht="12.75">
      <c r="A185" s="51"/>
      <c r="B185" s="51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29"/>
      <c r="AG185" s="29"/>
      <c r="AH185" s="29"/>
    </row>
    <row r="186" spans="1:34" ht="12.75">
      <c r="A186" s="51"/>
      <c r="B186" s="83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29"/>
      <c r="AG186" s="29"/>
      <c r="AH186" s="29"/>
    </row>
    <row r="187" spans="1:34" ht="12.75">
      <c r="A187" s="83"/>
      <c r="B187" s="83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29"/>
      <c r="AG187" s="29"/>
      <c r="AH187" s="29"/>
    </row>
    <row r="188" spans="1:34" ht="12.75">
      <c r="A188" s="51"/>
      <c r="B188" s="8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29"/>
      <c r="AG188" s="29"/>
      <c r="AH188" s="29"/>
    </row>
    <row r="189" spans="1:34" ht="12.75">
      <c r="A189" s="51"/>
      <c r="B189" s="51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29"/>
      <c r="AG189" s="29"/>
      <c r="AH189" s="29"/>
    </row>
    <row r="190" spans="1:34" ht="12.75">
      <c r="A190" s="78"/>
      <c r="B190" s="51"/>
      <c r="C190" s="33"/>
      <c r="D190" s="33"/>
      <c r="E190" s="33"/>
      <c r="F190" s="33"/>
      <c r="G190" s="33"/>
      <c r="H190" s="33"/>
      <c r="I190" s="42"/>
      <c r="J190" s="42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42"/>
      <c r="W190" s="33"/>
      <c r="X190" s="33"/>
      <c r="Y190" s="33"/>
      <c r="Z190" s="33"/>
      <c r="AA190" s="34"/>
      <c r="AB190" s="29"/>
      <c r="AC190" s="33"/>
      <c r="AD190" s="29"/>
      <c r="AE190" s="47"/>
      <c r="AF190" s="47"/>
      <c r="AG190" s="29"/>
      <c r="AH190" s="29"/>
    </row>
    <row r="191" spans="1:34" ht="12.75">
      <c r="A191" s="78"/>
      <c r="B191" s="51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29"/>
      <c r="AG191" s="29"/>
      <c r="AH191" s="29"/>
    </row>
    <row r="192" spans="1:34" ht="12.75">
      <c r="A192" s="49"/>
      <c r="B192" s="49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29"/>
      <c r="AG192" s="29"/>
      <c r="AH192" s="29"/>
    </row>
    <row r="193" spans="1:34" ht="12.75">
      <c r="A193" s="84"/>
      <c r="B193" s="84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 t="e">
        <f>#REF!+AG192</f>
        <v>#REF!</v>
      </c>
      <c r="AH193" s="29"/>
    </row>
    <row r="194" spans="1:44" ht="12.75">
      <c r="A194" s="49"/>
      <c r="B194" s="84"/>
      <c r="I194"/>
      <c r="V194"/>
      <c r="AA194"/>
      <c r="AC194"/>
      <c r="AD194"/>
      <c r="AE194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</row>
    <row r="195" spans="1:34" ht="12.75">
      <c r="A195" s="49"/>
      <c r="B195" s="4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29"/>
      <c r="AG195" s="29"/>
      <c r="AH195" s="29"/>
    </row>
    <row r="196" spans="1:34" ht="12.75">
      <c r="A196" s="49"/>
      <c r="B196" s="49"/>
      <c r="C196" s="33"/>
      <c r="D196" s="33"/>
      <c r="E196" s="33"/>
      <c r="F196" s="33"/>
      <c r="G196" s="33"/>
      <c r="H196" s="33"/>
      <c r="I196" s="42"/>
      <c r="J196" s="42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42"/>
      <c r="W196" s="33"/>
      <c r="X196" s="33"/>
      <c r="Y196" s="33"/>
      <c r="Z196" s="33"/>
      <c r="AA196" s="34"/>
      <c r="AB196" s="29"/>
      <c r="AC196" s="33"/>
      <c r="AD196" s="29"/>
      <c r="AE196" s="47"/>
      <c r="AF196" s="29"/>
      <c r="AG196" s="29"/>
      <c r="AH196" s="29"/>
    </row>
    <row r="197" spans="1:34" ht="12.75">
      <c r="A197" s="49"/>
      <c r="B197" s="49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29"/>
      <c r="AG197" s="29"/>
      <c r="AH197" s="29"/>
    </row>
    <row r="198" spans="1:34" ht="12.75">
      <c r="A198" s="77"/>
      <c r="B198" s="84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29"/>
      <c r="AG198" s="29"/>
      <c r="AH198" s="29"/>
    </row>
    <row r="199" spans="1:34" ht="12.75">
      <c r="A199" s="49"/>
      <c r="B199" s="84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48"/>
      <c r="AF199" s="29"/>
      <c r="AG199" s="29"/>
      <c r="AH199" s="29"/>
    </row>
    <row r="200" spans="1:34" ht="12.75">
      <c r="A200" s="77"/>
      <c r="B200" s="49"/>
      <c r="I200"/>
      <c r="V200"/>
      <c r="AA200"/>
      <c r="AC200"/>
      <c r="AD200"/>
      <c r="AE200"/>
      <c r="AF200" s="29"/>
      <c r="AG200" s="29"/>
      <c r="AH200" s="29"/>
    </row>
    <row r="201" spans="1:34" ht="12.75">
      <c r="A201" s="77"/>
      <c r="B201" s="49"/>
      <c r="C201" s="33"/>
      <c r="D201" s="33"/>
      <c r="E201" s="33"/>
      <c r="F201" s="33"/>
      <c r="G201" s="33"/>
      <c r="H201" s="33"/>
      <c r="I201" s="42"/>
      <c r="J201" s="42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42"/>
      <c r="W201" s="33"/>
      <c r="X201" s="33"/>
      <c r="Y201" s="33"/>
      <c r="Z201" s="33"/>
      <c r="AA201" s="34"/>
      <c r="AB201" s="29"/>
      <c r="AC201" s="33"/>
      <c r="AD201" s="29"/>
      <c r="AE201"/>
      <c r="AF201" s="29"/>
      <c r="AG201" s="29"/>
      <c r="AH201" s="29"/>
    </row>
    <row r="202" spans="1:34" ht="12.75">
      <c r="A202" s="77"/>
      <c r="B202" s="49"/>
      <c r="I202"/>
      <c r="V202"/>
      <c r="AA202"/>
      <c r="AC202"/>
      <c r="AD202"/>
      <c r="AE202"/>
      <c r="AF202" s="29"/>
      <c r="AG202" s="29"/>
      <c r="AH202" s="29"/>
    </row>
    <row r="203" spans="1:34" ht="12.75">
      <c r="A203" s="51"/>
      <c r="B203" s="49"/>
      <c r="I203"/>
      <c r="V203"/>
      <c r="AA203"/>
      <c r="AC203"/>
      <c r="AE203"/>
      <c r="AF203" s="29"/>
      <c r="AG203" s="29"/>
      <c r="AH203" s="29"/>
    </row>
    <row r="204" spans="1:34" ht="12.75">
      <c r="A204" s="77"/>
      <c r="B204" s="49"/>
      <c r="C204" s="33"/>
      <c r="D204" s="33"/>
      <c r="E204" s="33"/>
      <c r="F204" s="33"/>
      <c r="G204" s="33"/>
      <c r="H204" s="33"/>
      <c r="I204" s="42"/>
      <c r="J204" s="42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42"/>
      <c r="W204" s="33"/>
      <c r="X204" s="33"/>
      <c r="Y204" s="33"/>
      <c r="Z204" s="34"/>
      <c r="AA204" s="29"/>
      <c r="AB204" s="33"/>
      <c r="AC204" s="29"/>
      <c r="AE204"/>
      <c r="AF204" s="29"/>
      <c r="AG204" s="29"/>
      <c r="AH204" s="29"/>
    </row>
    <row r="205" spans="1:34" ht="12.75">
      <c r="A205" s="77"/>
      <c r="B205" s="49"/>
      <c r="I205"/>
      <c r="V205"/>
      <c r="AA205"/>
      <c r="AC205"/>
      <c r="AE205"/>
      <c r="AF205" s="29"/>
      <c r="AG205" s="29"/>
      <c r="AH205" s="29"/>
    </row>
    <row r="206" spans="1:34" ht="12.75">
      <c r="A206" s="77"/>
      <c r="B206" s="49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E206" s="48"/>
      <c r="AF206" s="48"/>
      <c r="AG206" s="29"/>
      <c r="AH206" s="29"/>
    </row>
    <row r="207" spans="1:34" ht="12.75">
      <c r="A207" s="77"/>
      <c r="B207" s="49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E207" s="48"/>
      <c r="AF207" s="29"/>
      <c r="AG207" s="29"/>
      <c r="AH207" s="29"/>
    </row>
    <row r="208" spans="1:35" ht="12.75">
      <c r="A208" s="77" t="s">
        <v>84</v>
      </c>
      <c r="B208" s="63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E208" s="47"/>
      <c r="AF208" s="45"/>
      <c r="AG208" s="45"/>
      <c r="AH208" s="45"/>
      <c r="AI208" s="46"/>
    </row>
    <row r="209" spans="1:35" ht="12.75">
      <c r="A209" s="77"/>
      <c r="B209" s="63"/>
      <c r="C209" s="33"/>
      <c r="D209" s="33"/>
      <c r="E209" s="33"/>
      <c r="F209" s="33"/>
      <c r="G209" s="33"/>
      <c r="H209" s="33"/>
      <c r="I209" s="42"/>
      <c r="J209" s="42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42"/>
      <c r="W209" s="33"/>
      <c r="X209" s="33"/>
      <c r="Y209" s="33"/>
      <c r="Z209" s="34"/>
      <c r="AA209" s="29"/>
      <c r="AB209" s="33"/>
      <c r="AC209" s="29"/>
      <c r="AE209" s="64"/>
      <c r="AF209" s="45"/>
      <c r="AG209" s="45"/>
      <c r="AH209" s="45"/>
      <c r="AI209" s="46"/>
    </row>
    <row r="210" spans="1:35" ht="12.75">
      <c r="A210" s="64"/>
      <c r="B210" s="65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E210" s="64"/>
      <c r="AF210" s="45"/>
      <c r="AG210" s="45"/>
      <c r="AH210" s="45"/>
      <c r="AI210" s="46"/>
    </row>
    <row r="211" spans="1:31" s="29" customFormat="1" ht="12.75">
      <c r="A211" s="51"/>
      <c r="B211" s="51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E211" s="48"/>
    </row>
    <row r="212" spans="1:32" s="29" customFormat="1" ht="12.75">
      <c r="A212" s="51"/>
      <c r="B212" s="51"/>
      <c r="C212" s="33"/>
      <c r="D212" s="33"/>
      <c r="E212" s="33"/>
      <c r="F212" s="33"/>
      <c r="G212" s="33"/>
      <c r="H212" s="33"/>
      <c r="I212" s="42"/>
      <c r="J212" s="42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42"/>
      <c r="W212" s="33"/>
      <c r="X212" s="33"/>
      <c r="Y212" s="33"/>
      <c r="Z212" s="33"/>
      <c r="AA212" s="34"/>
      <c r="AC212" s="33"/>
      <c r="AE212" s="48"/>
      <c r="AF212" s="48"/>
    </row>
    <row r="213" spans="1:31" s="29" customFormat="1" ht="12.75">
      <c r="A213" s="51"/>
      <c r="B213" s="51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</row>
    <row r="214" spans="1:31" s="29" customFormat="1" ht="12.75">
      <c r="A214" s="51"/>
      <c r="B214" s="51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8"/>
    </row>
    <row r="215" spans="1:31" s="29" customFormat="1" ht="12.75">
      <c r="A215" s="51"/>
      <c r="B215" s="51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</row>
    <row r="216" spans="1:31" s="29" customFormat="1" ht="12.75">
      <c r="A216" s="98"/>
      <c r="B216" s="51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</row>
    <row r="217" spans="1:31" s="29" customFormat="1" ht="12.75">
      <c r="A217" s="99"/>
      <c r="B217" s="51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>
        <f>AE214+AE215+AE216</f>
        <v>0</v>
      </c>
    </row>
    <row r="218" spans="1:31" s="29" customFormat="1" ht="12.75">
      <c r="A218" s="99"/>
      <c r="B218" s="51"/>
      <c r="C218" s="33"/>
      <c r="D218" s="33"/>
      <c r="E218" s="33"/>
      <c r="F218" s="33"/>
      <c r="G218" s="33"/>
      <c r="H218" s="33"/>
      <c r="I218" s="42"/>
      <c r="J218" s="42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42"/>
      <c r="W218" s="33"/>
      <c r="X218" s="33"/>
      <c r="Y218" s="33"/>
      <c r="Z218" s="33"/>
      <c r="AA218" s="34"/>
      <c r="AC218" s="33"/>
      <c r="AE218" s="48"/>
    </row>
    <row r="219" spans="1:31" s="29" customFormat="1" ht="12.75">
      <c r="A219" s="99"/>
      <c r="B219" s="51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8"/>
    </row>
    <row r="220" spans="1:31" s="29" customFormat="1" ht="12.75">
      <c r="A220" s="100"/>
      <c r="B220" s="51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</row>
    <row r="221" spans="1:31" s="29" customFormat="1" ht="12.75">
      <c r="A221" s="47"/>
      <c r="B221" s="48"/>
      <c r="C221" s="48"/>
      <c r="D221" s="48"/>
      <c r="E221" s="48"/>
      <c r="F221" s="48"/>
      <c r="G221" s="48"/>
      <c r="H221" s="48"/>
      <c r="I221" s="48"/>
      <c r="J221" s="47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</row>
    <row r="222" spans="1:31" s="29" customFormat="1" ht="12.75">
      <c r="A222" s="61"/>
      <c r="B222" s="61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</row>
    <row r="223" spans="1:31" s="29" customFormat="1" ht="12.75">
      <c r="A223" s="61"/>
      <c r="B223" s="61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</row>
    <row r="224" spans="1:31" s="29" customFormat="1" ht="12.75">
      <c r="A224" s="61"/>
      <c r="B224" s="61"/>
      <c r="C224" s="48"/>
      <c r="D224" s="48"/>
      <c r="E224" s="48"/>
      <c r="F224" s="48"/>
      <c r="G224" s="48"/>
      <c r="H224" s="48"/>
      <c r="I224" s="49"/>
      <c r="J224" s="49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9"/>
      <c r="W224" s="48"/>
      <c r="X224" s="48"/>
      <c r="Y224" s="48"/>
      <c r="Z224" s="48"/>
      <c r="AA224" s="12"/>
      <c r="AB224" s="48"/>
      <c r="AC224" s="48"/>
      <c r="AD224" s="48"/>
      <c r="AE224" s="48"/>
    </row>
    <row r="225" spans="1:31" s="29" customFormat="1" ht="12.75">
      <c r="A225" s="61"/>
      <c r="B225" s="61"/>
      <c r="C225" s="47"/>
      <c r="D225" s="47"/>
      <c r="E225" s="47"/>
      <c r="F225" s="47"/>
      <c r="G225" s="47"/>
      <c r="H225" s="47"/>
      <c r="I225" s="49"/>
      <c r="J225" s="49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9"/>
      <c r="W225" s="47"/>
      <c r="X225" s="47"/>
      <c r="Y225" s="47"/>
      <c r="Z225" s="47"/>
      <c r="AA225" s="35"/>
      <c r="AB225" s="48"/>
      <c r="AC225" s="47"/>
      <c r="AD225" s="48"/>
      <c r="AE225" s="48"/>
    </row>
    <row r="226" spans="1:31" s="29" customFormat="1" ht="12.75">
      <c r="A226" s="61"/>
      <c r="B226" s="61"/>
      <c r="C226" s="48"/>
      <c r="D226" s="48"/>
      <c r="E226" s="48"/>
      <c r="F226" s="48"/>
      <c r="G226" s="48"/>
      <c r="H226" s="48"/>
      <c r="I226" s="48"/>
      <c r="J226" s="49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</row>
    <row r="227" spans="1:31" s="29" customFormat="1" ht="12.75">
      <c r="A227" s="95"/>
      <c r="B227" s="61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</row>
    <row r="228" spans="1:31" s="29" customFormat="1" ht="12.75">
      <c r="A228" s="96"/>
      <c r="B228" s="61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</row>
    <row r="229" spans="1:31" s="29" customFormat="1" ht="12.75">
      <c r="A229" s="96"/>
      <c r="B229" s="61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</row>
    <row r="230" spans="1:31" s="29" customFormat="1" ht="12.75">
      <c r="A230" s="96"/>
      <c r="B230" s="61"/>
      <c r="C230" s="47"/>
      <c r="D230" s="47"/>
      <c r="E230" s="47"/>
      <c r="F230" s="47"/>
      <c r="G230" s="47"/>
      <c r="H230" s="47"/>
      <c r="I230" s="49"/>
      <c r="J230" s="49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9"/>
      <c r="W230" s="47"/>
      <c r="X230" s="47"/>
      <c r="Y230" s="47"/>
      <c r="Z230" s="47"/>
      <c r="AA230" s="35"/>
      <c r="AB230" s="48"/>
      <c r="AC230" s="47"/>
      <c r="AD230" s="48"/>
      <c r="AE230" s="48"/>
    </row>
    <row r="231" spans="1:31" s="29" customFormat="1" ht="12.75">
      <c r="A231" s="97"/>
      <c r="B231" s="61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</row>
    <row r="232" spans="1:31" s="29" customFormat="1" ht="12.75">
      <c r="A232" s="47"/>
      <c r="B232" s="48"/>
      <c r="C232" s="48"/>
      <c r="D232" s="48"/>
      <c r="E232" s="48"/>
      <c r="F232" s="48"/>
      <c r="G232" s="48"/>
      <c r="H232" s="48"/>
      <c r="I232" s="48"/>
      <c r="J232" s="47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</row>
    <row r="233" spans="1:31" s="29" customFormat="1" ht="12.75">
      <c r="A233" s="51"/>
      <c r="B233" s="51"/>
      <c r="C233" s="48"/>
      <c r="D233" s="48"/>
      <c r="E233" s="48"/>
      <c r="F233" s="48"/>
      <c r="G233" s="48"/>
      <c r="H233" s="48"/>
      <c r="I233" s="48"/>
      <c r="J233" s="49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</row>
    <row r="234" spans="1:31" s="29" customFormat="1" ht="12.75">
      <c r="A234" s="51"/>
      <c r="B234" s="51"/>
      <c r="C234" s="48"/>
      <c r="D234" s="48"/>
      <c r="E234" s="48"/>
      <c r="F234" s="48"/>
      <c r="G234" s="48"/>
      <c r="H234" s="48"/>
      <c r="I234" s="48"/>
      <c r="J234" s="49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</row>
    <row r="235" spans="1:31" s="29" customFormat="1" ht="12.75">
      <c r="A235" s="51"/>
      <c r="B235" s="51"/>
      <c r="C235" s="48"/>
      <c r="D235" s="48"/>
      <c r="E235" s="48"/>
      <c r="F235" s="48"/>
      <c r="G235" s="48"/>
      <c r="H235" s="48"/>
      <c r="I235" s="49"/>
      <c r="J235" s="49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9"/>
      <c r="W235" s="48"/>
      <c r="X235" s="48"/>
      <c r="Y235" s="48"/>
      <c r="Z235" s="48"/>
      <c r="AA235" s="12"/>
      <c r="AB235" s="48"/>
      <c r="AC235" s="48"/>
      <c r="AD235" s="48"/>
      <c r="AE235" s="48"/>
    </row>
    <row r="236" spans="1:31" s="29" customFormat="1" ht="12.75">
      <c r="A236" s="51"/>
      <c r="B236" s="51"/>
      <c r="C236" s="47"/>
      <c r="D236" s="47"/>
      <c r="E236" s="47"/>
      <c r="F236" s="47"/>
      <c r="G236" s="47"/>
      <c r="H236" s="47"/>
      <c r="I236" s="49"/>
      <c r="J236" s="49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9"/>
      <c r="W236" s="47"/>
      <c r="X236" s="47"/>
      <c r="Y236" s="47"/>
      <c r="Z236" s="47"/>
      <c r="AA236" s="35"/>
      <c r="AB236" s="48"/>
      <c r="AC236" s="47"/>
      <c r="AD236" s="48"/>
      <c r="AE236" s="48"/>
    </row>
    <row r="237" spans="1:31" s="29" customFormat="1" ht="12.75">
      <c r="A237" s="51"/>
      <c r="B237" s="51"/>
      <c r="C237" s="48"/>
      <c r="D237" s="48"/>
      <c r="E237" s="48"/>
      <c r="F237" s="48"/>
      <c r="G237" s="48"/>
      <c r="H237" s="48"/>
      <c r="I237" s="48"/>
      <c r="J237" s="49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</row>
    <row r="238" spans="1:31" s="29" customFormat="1" ht="12.75">
      <c r="A238" s="66"/>
      <c r="B238" s="51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</row>
    <row r="239" spans="1:31" s="29" customFormat="1" ht="12.75">
      <c r="A239" s="67"/>
      <c r="B239" s="51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</row>
    <row r="240" spans="1:31" s="29" customFormat="1" ht="12.75">
      <c r="A240" s="66"/>
      <c r="B240" s="51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</row>
    <row r="241" spans="1:31" s="29" customFormat="1" ht="12.75">
      <c r="A241" s="67"/>
      <c r="B241" s="51"/>
      <c r="C241" s="47"/>
      <c r="D241" s="47"/>
      <c r="E241" s="47"/>
      <c r="F241" s="47"/>
      <c r="G241" s="47"/>
      <c r="H241" s="47"/>
      <c r="I241" s="49"/>
      <c r="J241" s="49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9"/>
      <c r="W241" s="47"/>
      <c r="X241" s="47"/>
      <c r="Y241" s="47"/>
      <c r="Z241" s="47"/>
      <c r="AA241" s="35"/>
      <c r="AB241" s="48"/>
      <c r="AC241" s="47"/>
      <c r="AD241" s="48"/>
      <c r="AE241" s="48"/>
    </row>
    <row r="242" spans="1:31" s="29" customFormat="1" ht="12.75">
      <c r="A242" s="68"/>
      <c r="B242" s="51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</row>
    <row r="243" spans="1:31" s="29" customFormat="1" ht="12.75">
      <c r="A243" s="48"/>
      <c r="B243" s="48"/>
      <c r="C243" s="48"/>
      <c r="D243" s="48"/>
      <c r="E243" s="48"/>
      <c r="F243" s="48"/>
      <c r="G243" s="48"/>
      <c r="H243" s="48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8"/>
      <c r="X243" s="48"/>
      <c r="Y243" s="48"/>
      <c r="Z243" s="48"/>
      <c r="AA243" s="12"/>
      <c r="AB243" s="48"/>
      <c r="AC243" s="48"/>
      <c r="AD243" s="48"/>
      <c r="AE243" s="48"/>
    </row>
    <row r="244" spans="1:31" s="29" customFormat="1" ht="12.75">
      <c r="A244" s="61"/>
      <c r="B244" s="61"/>
      <c r="C244" s="48"/>
      <c r="D244" s="48"/>
      <c r="E244" s="48"/>
      <c r="F244" s="48"/>
      <c r="G244" s="48"/>
      <c r="H244" s="48"/>
      <c r="I244" s="48"/>
      <c r="J244" s="49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</row>
    <row r="245" spans="1:31" s="29" customFormat="1" ht="12.75">
      <c r="A245" s="61"/>
      <c r="B245" s="61"/>
      <c r="C245" s="48"/>
      <c r="D245" s="48"/>
      <c r="E245" s="48"/>
      <c r="F245" s="48"/>
      <c r="G245" s="48"/>
      <c r="H245" s="48"/>
      <c r="I245" s="48"/>
      <c r="J245" s="49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</row>
    <row r="246" spans="1:31" s="29" customFormat="1" ht="12.75">
      <c r="A246" s="61"/>
      <c r="B246" s="61"/>
      <c r="C246" s="48"/>
      <c r="D246" s="48"/>
      <c r="E246" s="48"/>
      <c r="F246" s="48"/>
      <c r="G246" s="48"/>
      <c r="H246" s="48"/>
      <c r="I246" s="49"/>
      <c r="J246" s="49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9"/>
      <c r="W246" s="48"/>
      <c r="X246" s="48"/>
      <c r="Y246" s="48"/>
      <c r="Z246" s="48"/>
      <c r="AA246" s="12"/>
      <c r="AB246" s="48"/>
      <c r="AC246" s="48"/>
      <c r="AD246" s="48"/>
      <c r="AE246" s="48"/>
    </row>
    <row r="247" spans="1:31" s="29" customFormat="1" ht="12.75">
      <c r="A247" s="61"/>
      <c r="B247" s="61"/>
      <c r="C247" s="47"/>
      <c r="D247" s="47"/>
      <c r="E247" s="47"/>
      <c r="F247" s="47"/>
      <c r="G247" s="47"/>
      <c r="H247" s="47"/>
      <c r="I247" s="49"/>
      <c r="J247" s="49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9"/>
      <c r="W247" s="47"/>
      <c r="X247" s="47"/>
      <c r="Y247" s="47"/>
      <c r="Z247" s="47"/>
      <c r="AA247" s="35"/>
      <c r="AB247" s="48"/>
      <c r="AC247" s="47"/>
      <c r="AD247" s="48"/>
      <c r="AE247" s="48"/>
    </row>
    <row r="248" spans="1:31" s="29" customFormat="1" ht="12.75">
      <c r="A248" s="61"/>
      <c r="B248" s="61"/>
      <c r="C248" s="48"/>
      <c r="D248" s="48"/>
      <c r="E248" s="48"/>
      <c r="F248" s="48"/>
      <c r="G248" s="48"/>
      <c r="H248" s="48"/>
      <c r="I248" s="48"/>
      <c r="J248" s="49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</row>
    <row r="249" spans="1:31" s="29" customFormat="1" ht="12.75">
      <c r="A249" s="95"/>
      <c r="B249" s="61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</row>
    <row r="250" spans="1:31" s="29" customFormat="1" ht="12.75">
      <c r="A250" s="96"/>
      <c r="B250" s="61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</row>
    <row r="251" spans="1:31" s="29" customFormat="1" ht="12.75">
      <c r="A251" s="96"/>
      <c r="B251" s="61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</row>
    <row r="252" spans="1:31" s="29" customFormat="1" ht="12.75">
      <c r="A252" s="96"/>
      <c r="B252" s="61"/>
      <c r="C252" s="47"/>
      <c r="D252" s="47"/>
      <c r="E252" s="47"/>
      <c r="F252" s="47"/>
      <c r="G252" s="47"/>
      <c r="H252" s="47"/>
      <c r="I252" s="49"/>
      <c r="J252" s="49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9"/>
      <c r="W252" s="47"/>
      <c r="X252" s="47"/>
      <c r="Y252" s="47"/>
      <c r="Z252" s="47"/>
      <c r="AA252" s="35"/>
      <c r="AB252" s="48"/>
      <c r="AC252" s="47"/>
      <c r="AD252" s="48"/>
      <c r="AE252" s="48"/>
    </row>
    <row r="253" spans="1:31" s="29" customFormat="1" ht="12.75">
      <c r="A253" s="97"/>
      <c r="B253" s="61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</row>
    <row r="254" spans="1:31" s="29" customFormat="1" ht="12.75">
      <c r="A254" s="48"/>
      <c r="B254" s="48"/>
      <c r="C254" s="48"/>
      <c r="D254" s="48"/>
      <c r="E254" s="48"/>
      <c r="F254" s="48"/>
      <c r="G254" s="48"/>
      <c r="H254" s="48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8"/>
      <c r="X254" s="48"/>
      <c r="Y254" s="48"/>
      <c r="Z254" s="48"/>
      <c r="AA254" s="12"/>
      <c r="AB254" s="48"/>
      <c r="AC254" s="48"/>
      <c r="AD254" s="48"/>
      <c r="AE254" s="48"/>
    </row>
    <row r="255" spans="1:31" s="29" customFormat="1" ht="12.75">
      <c r="A255" s="49"/>
      <c r="B255" s="49"/>
      <c r="C255" s="48"/>
      <c r="D255" s="48"/>
      <c r="E255" s="48"/>
      <c r="F255" s="48"/>
      <c r="G255" s="48"/>
      <c r="H255" s="48"/>
      <c r="I255" s="48"/>
      <c r="J255" s="49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</row>
    <row r="256" spans="1:31" s="29" customFormat="1" ht="12.75">
      <c r="A256" s="49"/>
      <c r="B256" s="49"/>
      <c r="C256" s="48"/>
      <c r="D256" s="48"/>
      <c r="E256" s="48"/>
      <c r="F256" s="48"/>
      <c r="G256" s="48"/>
      <c r="H256" s="48"/>
      <c r="I256" s="48"/>
      <c r="J256" s="49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</row>
    <row r="257" spans="1:31" s="29" customFormat="1" ht="12.75">
      <c r="A257" s="49"/>
      <c r="B257" s="49"/>
      <c r="C257" s="48"/>
      <c r="D257" s="48"/>
      <c r="E257" s="48"/>
      <c r="F257" s="48"/>
      <c r="G257" s="48"/>
      <c r="H257" s="48"/>
      <c r="I257" s="49"/>
      <c r="J257" s="49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9"/>
      <c r="W257" s="48"/>
      <c r="X257" s="48"/>
      <c r="Y257" s="48"/>
      <c r="Z257" s="48"/>
      <c r="AA257" s="12"/>
      <c r="AB257" s="48"/>
      <c r="AC257" s="48"/>
      <c r="AD257" s="48"/>
      <c r="AE257" s="48"/>
    </row>
    <row r="258" spans="1:31" s="29" customFormat="1" ht="12.75">
      <c r="A258" s="49"/>
      <c r="B258" s="49"/>
      <c r="C258" s="47"/>
      <c r="D258" s="47"/>
      <c r="E258" s="47"/>
      <c r="F258" s="47"/>
      <c r="G258" s="47"/>
      <c r="H258" s="47"/>
      <c r="I258" s="49"/>
      <c r="J258" s="49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9"/>
      <c r="W258" s="47"/>
      <c r="X258" s="47"/>
      <c r="Y258" s="47"/>
      <c r="Z258" s="47"/>
      <c r="AA258" s="35"/>
      <c r="AB258" s="48"/>
      <c r="AC258" s="47"/>
      <c r="AD258" s="48"/>
      <c r="AE258" s="48"/>
    </row>
    <row r="259" spans="1:31" s="29" customFormat="1" ht="12.75">
      <c r="A259" s="49"/>
      <c r="B259" s="49"/>
      <c r="C259" s="48"/>
      <c r="D259" s="48"/>
      <c r="E259" s="48"/>
      <c r="F259" s="48"/>
      <c r="G259" s="48"/>
      <c r="H259" s="48"/>
      <c r="I259" s="48"/>
      <c r="J259" s="49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</row>
    <row r="260" spans="1:31" s="29" customFormat="1" ht="12.75">
      <c r="A260" s="49"/>
      <c r="B260" s="49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</row>
    <row r="261" spans="1:31" s="29" customFormat="1" ht="12.75">
      <c r="A261" s="49"/>
      <c r="B261" s="49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</row>
    <row r="262" spans="1:31" s="29" customFormat="1" ht="12.75">
      <c r="A262" s="49"/>
      <c r="B262" s="49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</row>
    <row r="263" spans="1:31" s="29" customFormat="1" ht="12.75">
      <c r="A263" s="49"/>
      <c r="B263" s="49"/>
      <c r="C263" s="47"/>
      <c r="D263" s="47"/>
      <c r="E263" s="47"/>
      <c r="F263" s="47"/>
      <c r="G263" s="47"/>
      <c r="H263" s="47"/>
      <c r="I263" s="49"/>
      <c r="J263" s="49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9"/>
      <c r="W263" s="47"/>
      <c r="X263" s="47"/>
      <c r="Y263" s="47"/>
      <c r="Z263" s="47"/>
      <c r="AA263" s="35"/>
      <c r="AB263" s="48"/>
      <c r="AC263" s="47"/>
      <c r="AD263" s="48"/>
      <c r="AE263" s="48"/>
    </row>
    <row r="264" spans="1:31" s="29" customFormat="1" ht="12.75">
      <c r="A264" s="49"/>
      <c r="B264" s="49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</row>
    <row r="265" spans="1:31" s="29" customFormat="1" ht="12.75">
      <c r="A265" s="47"/>
      <c r="B265" s="48"/>
      <c r="C265" s="48"/>
      <c r="D265" s="48"/>
      <c r="E265" s="48"/>
      <c r="F265" s="48"/>
      <c r="G265" s="48"/>
      <c r="H265" s="48"/>
      <c r="I265" s="48"/>
      <c r="J265" s="47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</row>
    <row r="266" spans="1:31" s="29" customFormat="1" ht="12.75">
      <c r="A266" s="51" t="s">
        <v>73</v>
      </c>
      <c r="B266" s="51">
        <v>130</v>
      </c>
      <c r="C266" s="48" t="e">
        <f>#REF!*130</f>
        <v>#REF!</v>
      </c>
      <c r="D266" s="48" t="e">
        <f>#REF!*130</f>
        <v>#REF!</v>
      </c>
      <c r="E266" s="48" t="e">
        <f>#REF!*130</f>
        <v>#REF!</v>
      </c>
      <c r="F266" s="48" t="e">
        <f>#REF!*130</f>
        <v>#REF!</v>
      </c>
      <c r="G266" s="48" t="e">
        <f>#REF!*130</f>
        <v>#REF!</v>
      </c>
      <c r="H266" s="48" t="e">
        <f>#REF!*130</f>
        <v>#REF!</v>
      </c>
      <c r="I266" s="48" t="e">
        <f>#REF!*130</f>
        <v>#REF!</v>
      </c>
      <c r="J266" s="48" t="e">
        <f>#REF!*130</f>
        <v>#REF!</v>
      </c>
      <c r="K266" s="48" t="e">
        <f>#REF!*130</f>
        <v>#REF!</v>
      </c>
      <c r="L266" s="48" t="e">
        <f>#REF!*130</f>
        <v>#REF!</v>
      </c>
      <c r="M266" s="48" t="e">
        <f>#REF!*130</f>
        <v>#REF!</v>
      </c>
      <c r="N266" s="48" t="e">
        <f>#REF!*130</f>
        <v>#REF!</v>
      </c>
      <c r="O266" s="48" t="e">
        <f>#REF!*130</f>
        <v>#REF!</v>
      </c>
      <c r="P266" s="48" t="e">
        <f>#REF!*130</f>
        <v>#REF!</v>
      </c>
      <c r="Q266" s="48" t="e">
        <f>#REF!*130</f>
        <v>#REF!</v>
      </c>
      <c r="R266" s="48" t="e">
        <f>#REF!*130</f>
        <v>#REF!</v>
      </c>
      <c r="S266" s="48" t="e">
        <f>#REF!*130</f>
        <v>#REF!</v>
      </c>
      <c r="T266" s="48" t="e">
        <f>#REF!*130</f>
        <v>#REF!</v>
      </c>
      <c r="U266" s="48" t="e">
        <f>#REF!*130</f>
        <v>#REF!</v>
      </c>
      <c r="V266" s="48" t="e">
        <f>#REF!*130</f>
        <v>#REF!</v>
      </c>
      <c r="W266" s="48" t="e">
        <f>#REF!*130</f>
        <v>#REF!</v>
      </c>
      <c r="X266" s="48" t="e">
        <f>#REF!*130</f>
        <v>#REF!</v>
      </c>
      <c r="Y266" s="48" t="e">
        <f>#REF!*130</f>
        <v>#REF!</v>
      </c>
      <c r="Z266" s="48" t="e">
        <f>#REF!*130</f>
        <v>#REF!</v>
      </c>
      <c r="AA266" s="48" t="e">
        <f>#REF!*130</f>
        <v>#REF!</v>
      </c>
      <c r="AB266" s="48" t="e">
        <f>#REF!*130</f>
        <v>#REF!</v>
      </c>
      <c r="AC266" s="48" t="e">
        <f>#REF!*130</f>
        <v>#REF!</v>
      </c>
      <c r="AD266" s="48" t="e">
        <f>#REF!*130</f>
        <v>#REF!</v>
      </c>
      <c r="AE266" s="48" t="e">
        <f>#REF!*129</f>
        <v>#REF!</v>
      </c>
    </row>
    <row r="267" spans="1:31" s="29" customFormat="1" ht="12.75">
      <c r="A267" s="51" t="s">
        <v>62</v>
      </c>
      <c r="B267" s="51">
        <v>116</v>
      </c>
      <c r="C267" s="48" t="e">
        <f>#REF!*116</f>
        <v>#REF!</v>
      </c>
      <c r="D267" s="48" t="e">
        <f>#REF!*116</f>
        <v>#REF!</v>
      </c>
      <c r="E267" s="48" t="e">
        <f>#REF!*116</f>
        <v>#REF!</v>
      </c>
      <c r="F267" s="48" t="e">
        <f>#REF!*116</f>
        <v>#REF!</v>
      </c>
      <c r="G267" s="48" t="e">
        <f>#REF!*116</f>
        <v>#REF!</v>
      </c>
      <c r="H267" s="48" t="e">
        <f>#REF!*116</f>
        <v>#REF!</v>
      </c>
      <c r="I267" s="48" t="e">
        <f>#REF!*116</f>
        <v>#REF!</v>
      </c>
      <c r="J267" s="48" t="e">
        <f>#REF!*116</f>
        <v>#REF!</v>
      </c>
      <c r="K267" s="48" t="e">
        <f>#REF!*116</f>
        <v>#REF!</v>
      </c>
      <c r="L267" s="48" t="e">
        <f>#REF!*116</f>
        <v>#REF!</v>
      </c>
      <c r="M267" s="48" t="e">
        <f>#REF!*116</f>
        <v>#REF!</v>
      </c>
      <c r="N267" s="48" t="e">
        <f>#REF!*116</f>
        <v>#REF!</v>
      </c>
      <c r="O267" s="48" t="e">
        <f>#REF!*116</f>
        <v>#REF!</v>
      </c>
      <c r="P267" s="48" t="e">
        <f>#REF!*116</f>
        <v>#REF!</v>
      </c>
      <c r="Q267" s="48" t="e">
        <f>#REF!*116</f>
        <v>#REF!</v>
      </c>
      <c r="R267" s="48" t="e">
        <f>#REF!*116</f>
        <v>#REF!</v>
      </c>
      <c r="S267" s="48" t="e">
        <f>#REF!*116</f>
        <v>#REF!</v>
      </c>
      <c r="T267" s="48" t="e">
        <f>#REF!*116</f>
        <v>#REF!</v>
      </c>
      <c r="U267" s="48" t="e">
        <f>#REF!*116</f>
        <v>#REF!</v>
      </c>
      <c r="V267" s="48" t="e">
        <f>#REF!*116</f>
        <v>#REF!</v>
      </c>
      <c r="W267" s="48" t="e">
        <f>#REF!*116</f>
        <v>#REF!</v>
      </c>
      <c r="X267" s="48" t="e">
        <f>#REF!*116</f>
        <v>#REF!</v>
      </c>
      <c r="Y267" s="48" t="e">
        <f>#REF!*116</f>
        <v>#REF!</v>
      </c>
      <c r="Z267" s="48" t="e">
        <f>#REF!*116</f>
        <v>#REF!</v>
      </c>
      <c r="AA267" s="48" t="e">
        <f>#REF!*116</f>
        <v>#REF!</v>
      </c>
      <c r="AB267" s="48" t="e">
        <f>#REF!*116</f>
        <v>#REF!</v>
      </c>
      <c r="AC267" s="48" t="e">
        <f>#REF!*116</f>
        <v>#REF!</v>
      </c>
      <c r="AD267" s="48" t="e">
        <f>#REF!*116</f>
        <v>#REF!</v>
      </c>
      <c r="AE267" s="48" t="e">
        <f>#REF!*116</f>
        <v>#REF!</v>
      </c>
    </row>
    <row r="268" spans="1:31" s="29" customFormat="1" ht="12.75">
      <c r="A268" s="51" t="s">
        <v>70</v>
      </c>
      <c r="B268" s="51"/>
      <c r="C268" s="48" t="e">
        <f aca="true" t="shared" si="19" ref="C268:H268">C266+C267</f>
        <v>#REF!</v>
      </c>
      <c r="D268" s="48" t="e">
        <f t="shared" si="19"/>
        <v>#REF!</v>
      </c>
      <c r="E268" s="48" t="e">
        <f t="shared" si="19"/>
        <v>#REF!</v>
      </c>
      <c r="F268" s="48" t="e">
        <f t="shared" si="19"/>
        <v>#REF!</v>
      </c>
      <c r="G268" s="48" t="e">
        <f t="shared" si="19"/>
        <v>#REF!</v>
      </c>
      <c r="H268" s="48" t="e">
        <f t="shared" si="19"/>
        <v>#REF!</v>
      </c>
      <c r="I268" s="48">
        <v>1278</v>
      </c>
      <c r="J268" s="48">
        <v>433.8</v>
      </c>
      <c r="K268" s="48" t="e">
        <f aca="true" t="shared" si="20" ref="K268:U268">K266+K267</f>
        <v>#REF!</v>
      </c>
      <c r="L268" s="48" t="e">
        <f t="shared" si="20"/>
        <v>#REF!</v>
      </c>
      <c r="M268" s="48" t="e">
        <f t="shared" si="20"/>
        <v>#REF!</v>
      </c>
      <c r="N268" s="48" t="e">
        <f t="shared" si="20"/>
        <v>#REF!</v>
      </c>
      <c r="O268" s="48" t="e">
        <f t="shared" si="20"/>
        <v>#REF!</v>
      </c>
      <c r="P268" s="48" t="e">
        <f t="shared" si="20"/>
        <v>#REF!</v>
      </c>
      <c r="Q268" s="48" t="e">
        <f t="shared" si="20"/>
        <v>#REF!</v>
      </c>
      <c r="R268" s="48" t="e">
        <f t="shared" si="20"/>
        <v>#REF!</v>
      </c>
      <c r="S268" s="48" t="e">
        <f t="shared" si="20"/>
        <v>#REF!</v>
      </c>
      <c r="T268" s="48" t="e">
        <f t="shared" si="20"/>
        <v>#REF!</v>
      </c>
      <c r="U268" s="48" t="e">
        <f t="shared" si="20"/>
        <v>#REF!</v>
      </c>
      <c r="V268" s="48">
        <v>43</v>
      </c>
      <c r="W268" s="48" t="e">
        <f aca="true" t="shared" si="21" ref="W268:AE268">W266+W267</f>
        <v>#REF!</v>
      </c>
      <c r="X268" s="48" t="e">
        <f t="shared" si="21"/>
        <v>#REF!</v>
      </c>
      <c r="Y268" s="48" t="e">
        <f t="shared" si="21"/>
        <v>#REF!</v>
      </c>
      <c r="Z268" s="48" t="e">
        <f t="shared" si="21"/>
        <v>#REF!</v>
      </c>
      <c r="AA268" s="48" t="e">
        <f t="shared" si="21"/>
        <v>#REF!</v>
      </c>
      <c r="AB268" s="48" t="e">
        <f t="shared" si="21"/>
        <v>#REF!</v>
      </c>
      <c r="AC268" s="48" t="e">
        <f t="shared" si="21"/>
        <v>#REF!</v>
      </c>
      <c r="AD268" s="48" t="e">
        <f t="shared" si="21"/>
        <v>#REF!</v>
      </c>
      <c r="AE268" s="48" t="e">
        <f t="shared" si="21"/>
        <v>#REF!</v>
      </c>
    </row>
    <row r="269" spans="1:31" s="29" customFormat="1" ht="12.75">
      <c r="A269" s="51" t="s">
        <v>71</v>
      </c>
      <c r="B269" s="51"/>
      <c r="C269" s="47">
        <v>98</v>
      </c>
      <c r="D269" s="47">
        <v>43</v>
      </c>
      <c r="E269" s="47">
        <v>18</v>
      </c>
      <c r="F269" s="47">
        <v>20</v>
      </c>
      <c r="G269" s="47">
        <v>18</v>
      </c>
      <c r="H269" s="47">
        <v>156</v>
      </c>
      <c r="I269" s="49">
        <v>14</v>
      </c>
      <c r="J269" s="49">
        <v>250</v>
      </c>
      <c r="K269" s="47">
        <v>50</v>
      </c>
      <c r="L269" s="47">
        <v>620</v>
      </c>
      <c r="M269" s="47">
        <v>360</v>
      </c>
      <c r="N269" s="47">
        <v>130</v>
      </c>
      <c r="O269" s="47">
        <v>70</v>
      </c>
      <c r="P269" s="47">
        <v>10</v>
      </c>
      <c r="Q269" s="47">
        <v>130</v>
      </c>
      <c r="R269" s="47">
        <v>32</v>
      </c>
      <c r="S269" s="47">
        <v>230</v>
      </c>
      <c r="T269" s="47">
        <v>67</v>
      </c>
      <c r="U269" s="47">
        <v>25</v>
      </c>
      <c r="V269" s="49">
        <v>320</v>
      </c>
      <c r="W269" s="47">
        <v>82</v>
      </c>
      <c r="X269" s="47">
        <v>13</v>
      </c>
      <c r="Y269" s="47">
        <v>75</v>
      </c>
      <c r="Z269" s="47">
        <v>90</v>
      </c>
      <c r="AA269" s="35">
        <v>95</v>
      </c>
      <c r="AB269" s="48"/>
      <c r="AC269" s="47">
        <v>16</v>
      </c>
      <c r="AD269" s="48">
        <v>19</v>
      </c>
      <c r="AE269" s="48">
        <v>125</v>
      </c>
    </row>
    <row r="270" spans="1:31" s="29" customFormat="1" ht="12.75">
      <c r="A270" s="51" t="s">
        <v>72</v>
      </c>
      <c r="B270" s="51"/>
      <c r="C270" s="48" t="e">
        <f aca="true" t="shared" si="22" ref="C270:AE270">C268*C269</f>
        <v>#REF!</v>
      </c>
      <c r="D270" s="48" t="e">
        <f t="shared" si="22"/>
        <v>#REF!</v>
      </c>
      <c r="E270" s="48" t="e">
        <f t="shared" si="22"/>
        <v>#REF!</v>
      </c>
      <c r="F270" s="48" t="e">
        <f t="shared" si="22"/>
        <v>#REF!</v>
      </c>
      <c r="G270" s="48" t="e">
        <f t="shared" si="22"/>
        <v>#REF!</v>
      </c>
      <c r="H270" s="48" t="e">
        <f t="shared" si="22"/>
        <v>#REF!</v>
      </c>
      <c r="I270" s="48">
        <f t="shared" si="22"/>
        <v>17892</v>
      </c>
      <c r="J270" s="48">
        <f t="shared" si="22"/>
        <v>108450</v>
      </c>
      <c r="K270" s="48" t="e">
        <f t="shared" si="22"/>
        <v>#REF!</v>
      </c>
      <c r="L270" s="48" t="e">
        <f t="shared" si="22"/>
        <v>#REF!</v>
      </c>
      <c r="M270" s="48" t="e">
        <f t="shared" si="22"/>
        <v>#REF!</v>
      </c>
      <c r="N270" s="48" t="e">
        <f t="shared" si="22"/>
        <v>#REF!</v>
      </c>
      <c r="O270" s="48" t="e">
        <f t="shared" si="22"/>
        <v>#REF!</v>
      </c>
      <c r="P270" s="48" t="e">
        <f t="shared" si="22"/>
        <v>#REF!</v>
      </c>
      <c r="Q270" s="48" t="e">
        <f t="shared" si="22"/>
        <v>#REF!</v>
      </c>
      <c r="R270" s="48" t="e">
        <f t="shared" si="22"/>
        <v>#REF!</v>
      </c>
      <c r="S270" s="48" t="e">
        <f t="shared" si="22"/>
        <v>#REF!</v>
      </c>
      <c r="T270" s="48" t="e">
        <f t="shared" si="22"/>
        <v>#REF!</v>
      </c>
      <c r="U270" s="48" t="e">
        <f t="shared" si="22"/>
        <v>#REF!</v>
      </c>
      <c r="V270" s="48">
        <f t="shared" si="22"/>
        <v>13760</v>
      </c>
      <c r="W270" s="48" t="e">
        <f t="shared" si="22"/>
        <v>#REF!</v>
      </c>
      <c r="X270" s="48" t="e">
        <f t="shared" si="22"/>
        <v>#REF!</v>
      </c>
      <c r="Y270" s="48" t="e">
        <f t="shared" si="22"/>
        <v>#REF!</v>
      </c>
      <c r="Z270" s="48" t="e">
        <f t="shared" si="22"/>
        <v>#REF!</v>
      </c>
      <c r="AA270" s="48" t="e">
        <f t="shared" si="22"/>
        <v>#REF!</v>
      </c>
      <c r="AB270" s="48" t="e">
        <f t="shared" si="22"/>
        <v>#REF!</v>
      </c>
      <c r="AC270" s="48" t="e">
        <f t="shared" si="22"/>
        <v>#REF!</v>
      </c>
      <c r="AD270" s="48" t="e">
        <f t="shared" si="22"/>
        <v>#REF!</v>
      </c>
      <c r="AE270" s="48" t="e">
        <f t="shared" si="22"/>
        <v>#REF!</v>
      </c>
    </row>
    <row r="271" spans="1:31" s="29" customFormat="1" ht="12.75">
      <c r="A271" s="51" t="s">
        <v>78</v>
      </c>
      <c r="B271" s="51">
        <v>130</v>
      </c>
      <c r="C271" s="48">
        <f aca="true" t="shared" si="23" ref="C271:AD271">C82*130</f>
        <v>21.190000000000005</v>
      </c>
      <c r="D271" s="48">
        <f t="shared" si="23"/>
        <v>28.470000000000002</v>
      </c>
      <c r="E271" s="48">
        <f t="shared" si="23"/>
        <v>105.69000000000001</v>
      </c>
      <c r="F271" s="48">
        <f t="shared" si="23"/>
        <v>19.890000000000004</v>
      </c>
      <c r="G271" s="48">
        <f t="shared" si="23"/>
        <v>24.44</v>
      </c>
      <c r="H271" s="48">
        <f t="shared" si="23"/>
        <v>7.150000000000003</v>
      </c>
      <c r="I271" s="48">
        <f t="shared" si="23"/>
        <v>232.82999999999996</v>
      </c>
      <c r="J271" s="48">
        <f t="shared" si="23"/>
        <v>167.89499999999998</v>
      </c>
      <c r="K271" s="48">
        <f t="shared" si="23"/>
        <v>11.83</v>
      </c>
      <c r="L271" s="48">
        <f t="shared" si="23"/>
        <v>0.91</v>
      </c>
      <c r="M271" s="48">
        <f t="shared" si="23"/>
        <v>10.400000000000004</v>
      </c>
      <c r="N271" s="48">
        <f t="shared" si="23"/>
        <v>16.25</v>
      </c>
      <c r="O271" s="48">
        <f t="shared" si="23"/>
        <v>0</v>
      </c>
      <c r="P271" s="48">
        <f t="shared" si="23"/>
        <v>13.260000000000002</v>
      </c>
      <c r="Q271" s="48">
        <f t="shared" si="23"/>
        <v>10.4</v>
      </c>
      <c r="R271" s="48">
        <f t="shared" si="23"/>
        <v>27.300000000000004</v>
      </c>
      <c r="S271" s="48">
        <f t="shared" si="23"/>
        <v>53.04</v>
      </c>
      <c r="T271" s="48">
        <f t="shared" si="23"/>
        <v>24.752000000000002</v>
      </c>
      <c r="U271" s="48">
        <f t="shared" si="23"/>
        <v>5.98</v>
      </c>
      <c r="V271" s="48">
        <f t="shared" si="23"/>
        <v>15.600000000000001</v>
      </c>
      <c r="W271" s="48">
        <f t="shared" si="23"/>
        <v>0</v>
      </c>
      <c r="X271" s="48">
        <f t="shared" si="23"/>
        <v>390</v>
      </c>
      <c r="Y271" s="48">
        <f t="shared" si="23"/>
        <v>6.24</v>
      </c>
      <c r="Z271" s="48">
        <f t="shared" si="23"/>
        <v>23.4</v>
      </c>
      <c r="AA271" s="48">
        <f t="shared" si="23"/>
        <v>5.2</v>
      </c>
      <c r="AB271" s="48">
        <f t="shared" si="23"/>
        <v>0</v>
      </c>
      <c r="AC271" s="48">
        <f t="shared" si="23"/>
        <v>25.740000000000002</v>
      </c>
      <c r="AD271" s="48">
        <f t="shared" si="23"/>
        <v>25.35</v>
      </c>
      <c r="AE271" s="48"/>
    </row>
    <row r="272" spans="1:31" s="29" customFormat="1" ht="12.75">
      <c r="A272" s="51" t="s">
        <v>76</v>
      </c>
      <c r="B272" s="51">
        <v>116</v>
      </c>
      <c r="C272" s="48" t="e">
        <f>#REF!*116</f>
        <v>#REF!</v>
      </c>
      <c r="D272" s="48" t="e">
        <f>#REF!*116</f>
        <v>#REF!</v>
      </c>
      <c r="E272" s="48" t="e">
        <f>#REF!*116</f>
        <v>#REF!</v>
      </c>
      <c r="F272" s="48" t="e">
        <f>#REF!*116</f>
        <v>#REF!</v>
      </c>
      <c r="G272" s="48" t="e">
        <f>#REF!*116</f>
        <v>#REF!</v>
      </c>
      <c r="H272" s="48" t="e">
        <f>#REF!*116</f>
        <v>#REF!</v>
      </c>
      <c r="I272" s="48" t="e">
        <f>#REF!*116</f>
        <v>#REF!</v>
      </c>
      <c r="J272" s="48" t="e">
        <f>#REF!*116</f>
        <v>#REF!</v>
      </c>
      <c r="K272" s="48" t="e">
        <f>#REF!*116</f>
        <v>#REF!</v>
      </c>
      <c r="L272" s="48" t="e">
        <f>#REF!*116</f>
        <v>#REF!</v>
      </c>
      <c r="M272" s="48" t="e">
        <f>#REF!*116</f>
        <v>#REF!</v>
      </c>
      <c r="N272" s="48" t="e">
        <f>#REF!*116</f>
        <v>#REF!</v>
      </c>
      <c r="O272" s="48" t="e">
        <f>#REF!*116</f>
        <v>#REF!</v>
      </c>
      <c r="P272" s="48" t="e">
        <f>#REF!*116</f>
        <v>#REF!</v>
      </c>
      <c r="Q272" s="48" t="e">
        <f>#REF!*116</f>
        <v>#REF!</v>
      </c>
      <c r="R272" s="48" t="e">
        <f>#REF!*116</f>
        <v>#REF!</v>
      </c>
      <c r="S272" s="48" t="e">
        <f>#REF!*116</f>
        <v>#REF!</v>
      </c>
      <c r="T272" s="48" t="e">
        <f>#REF!*116</f>
        <v>#REF!</v>
      </c>
      <c r="U272" s="48" t="e">
        <f>#REF!*116</f>
        <v>#REF!</v>
      </c>
      <c r="V272" s="48" t="e">
        <f>#REF!*116</f>
        <v>#REF!</v>
      </c>
      <c r="W272" s="48" t="e">
        <f>#REF!*116</f>
        <v>#REF!</v>
      </c>
      <c r="X272" s="48" t="e">
        <f>#REF!*116</f>
        <v>#REF!</v>
      </c>
      <c r="Y272" s="48" t="e">
        <f>#REF!*116</f>
        <v>#REF!</v>
      </c>
      <c r="Z272" s="48" t="e">
        <f>#REF!*116</f>
        <v>#REF!</v>
      </c>
      <c r="AA272" s="48" t="e">
        <f>#REF!*116</f>
        <v>#REF!</v>
      </c>
      <c r="AB272" s="48" t="e">
        <f>#REF!*116</f>
        <v>#REF!</v>
      </c>
      <c r="AC272" s="48" t="e">
        <f>#REF!*116</f>
        <v>#REF!</v>
      </c>
      <c r="AD272" s="48" t="e">
        <f>#REF!*116</f>
        <v>#REF!</v>
      </c>
      <c r="AE272" s="48"/>
    </row>
    <row r="273" spans="1:31" s="29" customFormat="1" ht="12.75">
      <c r="A273" s="51" t="s">
        <v>77</v>
      </c>
      <c r="B273" s="51" t="s">
        <v>75</v>
      </c>
      <c r="C273" s="48" t="e">
        <f aca="true" t="shared" si="24" ref="C273:H273">C271+C272</f>
        <v>#REF!</v>
      </c>
      <c r="D273" s="48" t="e">
        <f t="shared" si="24"/>
        <v>#REF!</v>
      </c>
      <c r="E273" s="48" t="e">
        <f t="shared" si="24"/>
        <v>#REF!</v>
      </c>
      <c r="F273" s="48" t="e">
        <f t="shared" si="24"/>
        <v>#REF!</v>
      </c>
      <c r="G273" s="48" t="e">
        <f t="shared" si="24"/>
        <v>#REF!</v>
      </c>
      <c r="H273" s="48" t="e">
        <f t="shared" si="24"/>
        <v>#REF!</v>
      </c>
      <c r="I273" s="48">
        <v>315</v>
      </c>
      <c r="J273" s="48">
        <v>99</v>
      </c>
      <c r="K273" s="48" t="e">
        <f aca="true" t="shared" si="25" ref="K273:U273">K271+K272</f>
        <v>#REF!</v>
      </c>
      <c r="L273" s="48" t="e">
        <f t="shared" si="25"/>
        <v>#REF!</v>
      </c>
      <c r="M273" s="48" t="e">
        <f t="shared" si="25"/>
        <v>#REF!</v>
      </c>
      <c r="N273" s="48" t="e">
        <f t="shared" si="25"/>
        <v>#REF!</v>
      </c>
      <c r="O273" s="48" t="e">
        <f t="shared" si="25"/>
        <v>#REF!</v>
      </c>
      <c r="P273" s="48" t="e">
        <f t="shared" si="25"/>
        <v>#REF!</v>
      </c>
      <c r="Q273" s="48" t="e">
        <f t="shared" si="25"/>
        <v>#REF!</v>
      </c>
      <c r="R273" s="48" t="e">
        <f t="shared" si="25"/>
        <v>#REF!</v>
      </c>
      <c r="S273" s="48" t="e">
        <f t="shared" si="25"/>
        <v>#REF!</v>
      </c>
      <c r="T273" s="48" t="e">
        <f t="shared" si="25"/>
        <v>#REF!</v>
      </c>
      <c r="U273" s="48" t="e">
        <f t="shared" si="25"/>
        <v>#REF!</v>
      </c>
      <c r="V273" s="48">
        <v>10</v>
      </c>
      <c r="W273" s="48" t="e">
        <f aca="true" t="shared" si="26" ref="W273:AD273">W271+W272</f>
        <v>#REF!</v>
      </c>
      <c r="X273" s="48" t="e">
        <f t="shared" si="26"/>
        <v>#REF!</v>
      </c>
      <c r="Y273" s="48" t="e">
        <f t="shared" si="26"/>
        <v>#REF!</v>
      </c>
      <c r="Z273" s="48" t="e">
        <f t="shared" si="26"/>
        <v>#REF!</v>
      </c>
      <c r="AA273" s="48" t="e">
        <f t="shared" si="26"/>
        <v>#REF!</v>
      </c>
      <c r="AB273" s="48" t="e">
        <f t="shared" si="26"/>
        <v>#REF!</v>
      </c>
      <c r="AC273" s="48" t="e">
        <f t="shared" si="26"/>
        <v>#REF!</v>
      </c>
      <c r="AD273" s="48" t="e">
        <f t="shared" si="26"/>
        <v>#REF!</v>
      </c>
      <c r="AE273" s="48"/>
    </row>
    <row r="274" spans="1:31" s="29" customFormat="1" ht="12.75">
      <c r="A274" s="51"/>
      <c r="B274" s="51"/>
      <c r="C274" s="47">
        <v>98</v>
      </c>
      <c r="D274" s="47">
        <v>43</v>
      </c>
      <c r="E274" s="47">
        <v>18</v>
      </c>
      <c r="F274" s="47">
        <v>20</v>
      </c>
      <c r="G274" s="47">
        <v>18</v>
      </c>
      <c r="H274" s="47">
        <v>156</v>
      </c>
      <c r="I274" s="49">
        <v>14</v>
      </c>
      <c r="J274" s="49">
        <v>250</v>
      </c>
      <c r="K274" s="47">
        <v>50</v>
      </c>
      <c r="L274" s="47">
        <v>620</v>
      </c>
      <c r="M274" s="47">
        <v>360</v>
      </c>
      <c r="N274" s="47">
        <v>130</v>
      </c>
      <c r="O274" s="47">
        <v>70</v>
      </c>
      <c r="P274" s="47">
        <v>10</v>
      </c>
      <c r="Q274" s="47">
        <v>130</v>
      </c>
      <c r="R274" s="47">
        <v>32</v>
      </c>
      <c r="S274" s="47">
        <v>230</v>
      </c>
      <c r="T274" s="47">
        <v>67</v>
      </c>
      <c r="U274" s="47">
        <v>25</v>
      </c>
      <c r="V274" s="49">
        <v>320</v>
      </c>
      <c r="W274" s="47">
        <v>82</v>
      </c>
      <c r="X274" s="47">
        <v>13</v>
      </c>
      <c r="Y274" s="47">
        <v>75</v>
      </c>
      <c r="Z274" s="47">
        <v>90</v>
      </c>
      <c r="AA274" s="35">
        <v>95</v>
      </c>
      <c r="AB274" s="48"/>
      <c r="AC274" s="47">
        <v>16</v>
      </c>
      <c r="AD274" s="48">
        <v>19</v>
      </c>
      <c r="AE274" s="48"/>
    </row>
    <row r="275" spans="1:31" s="29" customFormat="1" ht="12.75">
      <c r="A275" s="51"/>
      <c r="B275" s="51"/>
      <c r="C275" s="48" t="e">
        <f aca="true" t="shared" si="27" ref="C275:AD275">C273*C274</f>
        <v>#REF!</v>
      </c>
      <c r="D275" s="48" t="e">
        <f t="shared" si="27"/>
        <v>#REF!</v>
      </c>
      <c r="E275" s="48" t="e">
        <f t="shared" si="27"/>
        <v>#REF!</v>
      </c>
      <c r="F275" s="48" t="e">
        <f t="shared" si="27"/>
        <v>#REF!</v>
      </c>
      <c r="G275" s="48" t="e">
        <f t="shared" si="27"/>
        <v>#REF!</v>
      </c>
      <c r="H275" s="48" t="e">
        <f t="shared" si="27"/>
        <v>#REF!</v>
      </c>
      <c r="I275" s="48">
        <f t="shared" si="27"/>
        <v>4410</v>
      </c>
      <c r="J275" s="48">
        <f t="shared" si="27"/>
        <v>24750</v>
      </c>
      <c r="K275" s="48" t="e">
        <f t="shared" si="27"/>
        <v>#REF!</v>
      </c>
      <c r="L275" s="48" t="e">
        <f t="shared" si="27"/>
        <v>#REF!</v>
      </c>
      <c r="M275" s="48" t="e">
        <f t="shared" si="27"/>
        <v>#REF!</v>
      </c>
      <c r="N275" s="48" t="e">
        <f t="shared" si="27"/>
        <v>#REF!</v>
      </c>
      <c r="O275" s="48" t="e">
        <f t="shared" si="27"/>
        <v>#REF!</v>
      </c>
      <c r="P275" s="48" t="e">
        <f t="shared" si="27"/>
        <v>#REF!</v>
      </c>
      <c r="Q275" s="48" t="e">
        <f t="shared" si="27"/>
        <v>#REF!</v>
      </c>
      <c r="R275" s="48" t="e">
        <f t="shared" si="27"/>
        <v>#REF!</v>
      </c>
      <c r="S275" s="48" t="e">
        <f t="shared" si="27"/>
        <v>#REF!</v>
      </c>
      <c r="T275" s="48" t="e">
        <f t="shared" si="27"/>
        <v>#REF!</v>
      </c>
      <c r="U275" s="48" t="e">
        <f t="shared" si="27"/>
        <v>#REF!</v>
      </c>
      <c r="V275" s="48">
        <f t="shared" si="27"/>
        <v>3200</v>
      </c>
      <c r="W275" s="48" t="e">
        <f t="shared" si="27"/>
        <v>#REF!</v>
      </c>
      <c r="X275" s="48" t="e">
        <f t="shared" si="27"/>
        <v>#REF!</v>
      </c>
      <c r="Y275" s="48" t="e">
        <f t="shared" si="27"/>
        <v>#REF!</v>
      </c>
      <c r="Z275" s="48" t="e">
        <f t="shared" si="27"/>
        <v>#REF!</v>
      </c>
      <c r="AA275" s="48" t="e">
        <f t="shared" si="27"/>
        <v>#REF!</v>
      </c>
      <c r="AB275" s="48" t="e">
        <f t="shared" si="27"/>
        <v>#REF!</v>
      </c>
      <c r="AC275" s="48" t="e">
        <f t="shared" si="27"/>
        <v>#REF!</v>
      </c>
      <c r="AD275" s="48" t="e">
        <f t="shared" si="27"/>
        <v>#REF!</v>
      </c>
      <c r="AE275" s="48"/>
    </row>
    <row r="276" spans="1:31" s="29" customFormat="1" ht="12.75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</row>
    <row r="277" spans="1:31" s="29" customFormat="1" ht="12.75">
      <c r="A277" s="60" t="s">
        <v>74</v>
      </c>
      <c r="B277" s="60">
        <v>29</v>
      </c>
      <c r="C277" s="48" t="e">
        <f>#REF!*29</f>
        <v>#REF!</v>
      </c>
      <c r="D277" s="48" t="e">
        <f>#REF!*29</f>
        <v>#REF!</v>
      </c>
      <c r="E277" s="48" t="e">
        <f>#REF!*29</f>
        <v>#REF!</v>
      </c>
      <c r="F277" s="48" t="e">
        <f>#REF!*29</f>
        <v>#REF!</v>
      </c>
      <c r="G277" s="48" t="e">
        <f>#REF!*29</f>
        <v>#REF!</v>
      </c>
      <c r="H277" s="48" t="e">
        <f>#REF!*29</f>
        <v>#REF!</v>
      </c>
      <c r="I277" s="48" t="e">
        <f>#REF!*29</f>
        <v>#REF!</v>
      </c>
      <c r="J277" s="49" t="e">
        <f>#REF!*29</f>
        <v>#REF!</v>
      </c>
      <c r="K277" s="48" t="e">
        <f>#REF!*29</f>
        <v>#REF!</v>
      </c>
      <c r="L277" s="48" t="e">
        <f>#REF!*29</f>
        <v>#REF!</v>
      </c>
      <c r="M277" s="48" t="e">
        <f>#REF!*29</f>
        <v>#REF!</v>
      </c>
      <c r="N277" s="48" t="e">
        <f>#REF!*29</f>
        <v>#REF!</v>
      </c>
      <c r="O277" s="48" t="e">
        <f>#REF!*29</f>
        <v>#REF!</v>
      </c>
      <c r="P277" s="48" t="e">
        <f>#REF!*29</f>
        <v>#REF!</v>
      </c>
      <c r="Q277" s="48" t="e">
        <f>#REF!*29</f>
        <v>#REF!</v>
      </c>
      <c r="R277" s="48" t="e">
        <f>#REF!*29</f>
        <v>#REF!</v>
      </c>
      <c r="S277" s="48" t="e">
        <f>#REF!*29</f>
        <v>#REF!</v>
      </c>
      <c r="T277" s="48" t="e">
        <f>#REF!*29</f>
        <v>#REF!</v>
      </c>
      <c r="U277" s="48" t="e">
        <f>#REF!*29</f>
        <v>#REF!</v>
      </c>
      <c r="V277" s="48" t="e">
        <f>#REF!*29</f>
        <v>#REF!</v>
      </c>
      <c r="W277" s="48" t="e">
        <f>#REF!*29</f>
        <v>#REF!</v>
      </c>
      <c r="X277" s="48" t="e">
        <f>#REF!*29</f>
        <v>#REF!</v>
      </c>
      <c r="Y277" s="48" t="e">
        <f>#REF!*29</f>
        <v>#REF!</v>
      </c>
      <c r="Z277" s="48" t="e">
        <f>#REF!*29</f>
        <v>#REF!</v>
      </c>
      <c r="AA277" s="48" t="e">
        <f>#REF!*29</f>
        <v>#REF!</v>
      </c>
      <c r="AB277" s="48" t="e">
        <f>#REF!*29</f>
        <v>#REF!</v>
      </c>
      <c r="AC277" s="48" t="e">
        <f>#REF!*29</f>
        <v>#REF!</v>
      </c>
      <c r="AD277" s="48" t="e">
        <f>#REF!*29</f>
        <v>#REF!</v>
      </c>
      <c r="AE277" s="48" t="e">
        <f>#REF!*29</f>
        <v>#REF!</v>
      </c>
    </row>
    <row r="278" spans="1:31" s="29" customFormat="1" ht="12.75">
      <c r="A278" s="60" t="s">
        <v>62</v>
      </c>
      <c r="B278" s="60">
        <v>23</v>
      </c>
      <c r="C278" s="48" t="e">
        <f>#REF!*23</f>
        <v>#REF!</v>
      </c>
      <c r="D278" s="48" t="e">
        <f>#REF!*23</f>
        <v>#REF!</v>
      </c>
      <c r="E278" s="48" t="e">
        <f>#REF!*23</f>
        <v>#REF!</v>
      </c>
      <c r="F278" s="48" t="e">
        <f>#REF!*23</f>
        <v>#REF!</v>
      </c>
      <c r="G278" s="48" t="e">
        <f>#REF!*23</f>
        <v>#REF!</v>
      </c>
      <c r="H278" s="48" t="e">
        <f>#REF!*23</f>
        <v>#REF!</v>
      </c>
      <c r="I278" s="48" t="e">
        <f>#REF!*23</f>
        <v>#REF!</v>
      </c>
      <c r="J278" s="49" t="e">
        <f>#REF!*23</f>
        <v>#REF!</v>
      </c>
      <c r="K278" s="48" t="e">
        <f>#REF!*23</f>
        <v>#REF!</v>
      </c>
      <c r="L278" s="48" t="e">
        <f>#REF!*23</f>
        <v>#REF!</v>
      </c>
      <c r="M278" s="48" t="e">
        <f>#REF!*23</f>
        <v>#REF!</v>
      </c>
      <c r="N278" s="48" t="e">
        <f>#REF!*23</f>
        <v>#REF!</v>
      </c>
      <c r="O278" s="48" t="e">
        <f>#REF!*23</f>
        <v>#REF!</v>
      </c>
      <c r="P278" s="48" t="e">
        <f>#REF!*23</f>
        <v>#REF!</v>
      </c>
      <c r="Q278" s="48" t="e">
        <f>#REF!*23</f>
        <v>#REF!</v>
      </c>
      <c r="R278" s="48" t="e">
        <f>#REF!*23</f>
        <v>#REF!</v>
      </c>
      <c r="S278" s="48" t="e">
        <f>#REF!*23</f>
        <v>#REF!</v>
      </c>
      <c r="T278" s="48" t="e">
        <f>#REF!*23</f>
        <v>#REF!</v>
      </c>
      <c r="U278" s="48" t="e">
        <f>#REF!*23</f>
        <v>#REF!</v>
      </c>
      <c r="V278" s="48" t="e">
        <f>#REF!*23</f>
        <v>#REF!</v>
      </c>
      <c r="W278" s="48" t="e">
        <f>#REF!*23</f>
        <v>#REF!</v>
      </c>
      <c r="X278" s="48" t="e">
        <f>#REF!*23</f>
        <v>#REF!</v>
      </c>
      <c r="Y278" s="48" t="e">
        <f>#REF!*23</f>
        <v>#REF!</v>
      </c>
      <c r="Z278" s="48" t="e">
        <f>#REF!*23</f>
        <v>#REF!</v>
      </c>
      <c r="AA278" s="48" t="e">
        <f>#REF!*23</f>
        <v>#REF!</v>
      </c>
      <c r="AB278" s="48" t="e">
        <f>#REF!*23</f>
        <v>#REF!</v>
      </c>
      <c r="AC278" s="48" t="e">
        <f>#REF!*23</f>
        <v>#REF!</v>
      </c>
      <c r="AD278" s="48" t="e">
        <f>#REF!*23</f>
        <v>#REF!</v>
      </c>
      <c r="AE278" s="48" t="e">
        <f>#REF!*23</f>
        <v>#REF!</v>
      </c>
    </row>
    <row r="279" spans="1:31" s="29" customFormat="1" ht="12.75">
      <c r="A279" s="60" t="s">
        <v>70</v>
      </c>
      <c r="B279" s="60"/>
      <c r="C279" s="48" t="e">
        <f aca="true" t="shared" si="28" ref="C279:H279">SUM(C277:C278)</f>
        <v>#REF!</v>
      </c>
      <c r="D279" s="48" t="e">
        <f t="shared" si="28"/>
        <v>#REF!</v>
      </c>
      <c r="E279" s="48" t="e">
        <f t="shared" si="28"/>
        <v>#REF!</v>
      </c>
      <c r="F279" s="48" t="e">
        <f t="shared" si="28"/>
        <v>#REF!</v>
      </c>
      <c r="G279" s="48" t="e">
        <f t="shared" si="28"/>
        <v>#REF!</v>
      </c>
      <c r="H279" s="48" t="e">
        <f t="shared" si="28"/>
        <v>#REF!</v>
      </c>
      <c r="I279" s="49">
        <v>281</v>
      </c>
      <c r="J279" s="49">
        <v>94.8</v>
      </c>
      <c r="K279" s="48" t="e">
        <f aca="true" t="shared" si="29" ref="K279:U279">SUM(K277:K278)</f>
        <v>#REF!</v>
      </c>
      <c r="L279" s="48" t="e">
        <f t="shared" si="29"/>
        <v>#REF!</v>
      </c>
      <c r="M279" s="48" t="e">
        <f t="shared" si="29"/>
        <v>#REF!</v>
      </c>
      <c r="N279" s="48" t="e">
        <f t="shared" si="29"/>
        <v>#REF!</v>
      </c>
      <c r="O279" s="48" t="e">
        <f t="shared" si="29"/>
        <v>#REF!</v>
      </c>
      <c r="P279" s="48" t="e">
        <f t="shared" si="29"/>
        <v>#REF!</v>
      </c>
      <c r="Q279" s="48" t="e">
        <f t="shared" si="29"/>
        <v>#REF!</v>
      </c>
      <c r="R279" s="48" t="e">
        <f t="shared" si="29"/>
        <v>#REF!</v>
      </c>
      <c r="S279" s="48" t="e">
        <f t="shared" si="29"/>
        <v>#REF!</v>
      </c>
      <c r="T279" s="48" t="e">
        <f t="shared" si="29"/>
        <v>#REF!</v>
      </c>
      <c r="U279" s="48" t="e">
        <f t="shared" si="29"/>
        <v>#REF!</v>
      </c>
      <c r="V279" s="49">
        <v>10</v>
      </c>
      <c r="W279" s="48" t="e">
        <f aca="true" t="shared" si="30" ref="W279:AE279">SUM(W277:W278)</f>
        <v>#REF!</v>
      </c>
      <c r="X279" s="48" t="e">
        <f t="shared" si="30"/>
        <v>#REF!</v>
      </c>
      <c r="Y279" s="48" t="e">
        <f t="shared" si="30"/>
        <v>#REF!</v>
      </c>
      <c r="Z279" s="48" t="e">
        <f t="shared" si="30"/>
        <v>#REF!</v>
      </c>
      <c r="AA279" s="12" t="e">
        <f t="shared" si="30"/>
        <v>#REF!</v>
      </c>
      <c r="AB279" s="48" t="e">
        <f t="shared" si="30"/>
        <v>#REF!</v>
      </c>
      <c r="AC279" s="48" t="e">
        <f t="shared" si="30"/>
        <v>#REF!</v>
      </c>
      <c r="AD279" s="48" t="e">
        <f t="shared" si="30"/>
        <v>#REF!</v>
      </c>
      <c r="AE279" s="48" t="e">
        <f t="shared" si="30"/>
        <v>#REF!</v>
      </c>
    </row>
    <row r="280" spans="1:31" s="29" customFormat="1" ht="12.75">
      <c r="A280" s="60" t="s">
        <v>71</v>
      </c>
      <c r="B280" s="60"/>
      <c r="C280" s="47">
        <v>98</v>
      </c>
      <c r="D280" s="47">
        <v>43</v>
      </c>
      <c r="E280" s="47">
        <v>18</v>
      </c>
      <c r="F280" s="47">
        <v>20</v>
      </c>
      <c r="G280" s="47">
        <v>18</v>
      </c>
      <c r="H280" s="47">
        <v>156</v>
      </c>
      <c r="I280" s="49">
        <v>14</v>
      </c>
      <c r="J280" s="49">
        <v>250</v>
      </c>
      <c r="K280" s="47">
        <v>50</v>
      </c>
      <c r="L280" s="47">
        <v>620</v>
      </c>
      <c r="M280" s="47">
        <v>360</v>
      </c>
      <c r="N280" s="47">
        <v>130</v>
      </c>
      <c r="O280" s="47">
        <v>70</v>
      </c>
      <c r="P280" s="47">
        <v>10</v>
      </c>
      <c r="Q280" s="47">
        <v>130</v>
      </c>
      <c r="R280" s="47">
        <v>32</v>
      </c>
      <c r="S280" s="47">
        <v>230</v>
      </c>
      <c r="T280" s="47">
        <v>67</v>
      </c>
      <c r="U280" s="47">
        <v>25</v>
      </c>
      <c r="V280" s="49">
        <v>320</v>
      </c>
      <c r="W280" s="47">
        <v>82</v>
      </c>
      <c r="X280" s="47">
        <v>13</v>
      </c>
      <c r="Y280" s="47">
        <v>75</v>
      </c>
      <c r="Z280" s="47">
        <v>90</v>
      </c>
      <c r="AA280" s="35">
        <v>95</v>
      </c>
      <c r="AB280" s="48"/>
      <c r="AC280" s="47">
        <v>16</v>
      </c>
      <c r="AD280" s="48">
        <v>19</v>
      </c>
      <c r="AE280" s="48">
        <v>125</v>
      </c>
    </row>
    <row r="281" spans="1:31" s="29" customFormat="1" ht="12.75">
      <c r="A281" s="60" t="s">
        <v>72</v>
      </c>
      <c r="B281" s="60"/>
      <c r="C281" s="48" t="e">
        <f aca="true" t="shared" si="31" ref="C281:AE281">C279*C280</f>
        <v>#REF!</v>
      </c>
      <c r="D281" s="48" t="e">
        <f t="shared" si="31"/>
        <v>#REF!</v>
      </c>
      <c r="E281" s="48" t="e">
        <f t="shared" si="31"/>
        <v>#REF!</v>
      </c>
      <c r="F281" s="48" t="e">
        <f t="shared" si="31"/>
        <v>#REF!</v>
      </c>
      <c r="G281" s="48" t="e">
        <f t="shared" si="31"/>
        <v>#REF!</v>
      </c>
      <c r="H281" s="48" t="e">
        <f t="shared" si="31"/>
        <v>#REF!</v>
      </c>
      <c r="I281" s="48">
        <f t="shared" si="31"/>
        <v>3934</v>
      </c>
      <c r="J281" s="49">
        <f t="shared" si="31"/>
        <v>23700</v>
      </c>
      <c r="K281" s="48" t="e">
        <f t="shared" si="31"/>
        <v>#REF!</v>
      </c>
      <c r="L281" s="48" t="e">
        <f t="shared" si="31"/>
        <v>#REF!</v>
      </c>
      <c r="M281" s="48" t="e">
        <f t="shared" si="31"/>
        <v>#REF!</v>
      </c>
      <c r="N281" s="48" t="e">
        <f t="shared" si="31"/>
        <v>#REF!</v>
      </c>
      <c r="O281" s="48" t="e">
        <f t="shared" si="31"/>
        <v>#REF!</v>
      </c>
      <c r="P281" s="48" t="e">
        <f t="shared" si="31"/>
        <v>#REF!</v>
      </c>
      <c r="Q281" s="48" t="e">
        <f t="shared" si="31"/>
        <v>#REF!</v>
      </c>
      <c r="R281" s="48" t="e">
        <f t="shared" si="31"/>
        <v>#REF!</v>
      </c>
      <c r="S281" s="48" t="e">
        <f t="shared" si="31"/>
        <v>#REF!</v>
      </c>
      <c r="T281" s="48" t="e">
        <f t="shared" si="31"/>
        <v>#REF!</v>
      </c>
      <c r="U281" s="48" t="e">
        <f t="shared" si="31"/>
        <v>#REF!</v>
      </c>
      <c r="V281" s="48">
        <f t="shared" si="31"/>
        <v>3200</v>
      </c>
      <c r="W281" s="48" t="e">
        <f t="shared" si="31"/>
        <v>#REF!</v>
      </c>
      <c r="X281" s="48" t="e">
        <f t="shared" si="31"/>
        <v>#REF!</v>
      </c>
      <c r="Y281" s="48" t="e">
        <f t="shared" si="31"/>
        <v>#REF!</v>
      </c>
      <c r="Z281" s="48" t="e">
        <f t="shared" si="31"/>
        <v>#REF!</v>
      </c>
      <c r="AA281" s="48" t="e">
        <f t="shared" si="31"/>
        <v>#REF!</v>
      </c>
      <c r="AB281" s="48" t="e">
        <f t="shared" si="31"/>
        <v>#REF!</v>
      </c>
      <c r="AC281" s="48" t="e">
        <f t="shared" si="31"/>
        <v>#REF!</v>
      </c>
      <c r="AD281" s="48" t="e">
        <f t="shared" si="31"/>
        <v>#REF!</v>
      </c>
      <c r="AE281" s="48" t="e">
        <f t="shared" si="31"/>
        <v>#REF!</v>
      </c>
    </row>
    <row r="282" spans="1:31" s="29" customFormat="1" ht="12.75">
      <c r="A282" s="60"/>
      <c r="B282" s="60">
        <v>29</v>
      </c>
      <c r="C282" s="48">
        <f aca="true" t="shared" si="32" ref="C282:AD282">C82*29</f>
        <v>4.727000000000001</v>
      </c>
      <c r="D282" s="48">
        <f t="shared" si="32"/>
        <v>6.351000000000001</v>
      </c>
      <c r="E282" s="48">
        <f t="shared" si="32"/>
        <v>23.577</v>
      </c>
      <c r="F282" s="48">
        <f t="shared" si="32"/>
        <v>4.437000000000001</v>
      </c>
      <c r="G282" s="48">
        <f t="shared" si="32"/>
        <v>5.452</v>
      </c>
      <c r="H282" s="48">
        <f t="shared" si="32"/>
        <v>1.5950000000000006</v>
      </c>
      <c r="I282" s="48">
        <f t="shared" si="32"/>
        <v>51.93899999999999</v>
      </c>
      <c r="J282" s="48">
        <f t="shared" si="32"/>
        <v>37.4535</v>
      </c>
      <c r="K282" s="48">
        <f t="shared" si="32"/>
        <v>2.639</v>
      </c>
      <c r="L282" s="48">
        <f t="shared" si="32"/>
        <v>0.203</v>
      </c>
      <c r="M282" s="48">
        <f t="shared" si="32"/>
        <v>2.3200000000000007</v>
      </c>
      <c r="N282" s="48">
        <f t="shared" si="32"/>
        <v>3.625</v>
      </c>
      <c r="O282" s="48">
        <f t="shared" si="32"/>
        <v>0</v>
      </c>
      <c r="P282" s="48">
        <f t="shared" si="32"/>
        <v>2.958</v>
      </c>
      <c r="Q282" s="48">
        <f t="shared" si="32"/>
        <v>2.32</v>
      </c>
      <c r="R282" s="48">
        <f t="shared" si="32"/>
        <v>6.090000000000001</v>
      </c>
      <c r="S282" s="48">
        <f t="shared" si="32"/>
        <v>11.831999999999999</v>
      </c>
      <c r="T282" s="48">
        <f t="shared" si="32"/>
        <v>5.5216</v>
      </c>
      <c r="U282" s="48">
        <f t="shared" si="32"/>
        <v>1.334</v>
      </c>
      <c r="V282" s="48">
        <f t="shared" si="32"/>
        <v>3.4800000000000004</v>
      </c>
      <c r="W282" s="48">
        <f t="shared" si="32"/>
        <v>0</v>
      </c>
      <c r="X282" s="48">
        <f t="shared" si="32"/>
        <v>87</v>
      </c>
      <c r="Y282" s="48">
        <f t="shared" si="32"/>
        <v>1.3920000000000001</v>
      </c>
      <c r="Z282" s="48">
        <f t="shared" si="32"/>
        <v>5.22</v>
      </c>
      <c r="AA282" s="48">
        <f t="shared" si="32"/>
        <v>1.16</v>
      </c>
      <c r="AB282" s="48">
        <f t="shared" si="32"/>
        <v>0</v>
      </c>
      <c r="AC282" s="48">
        <f t="shared" si="32"/>
        <v>5.742</v>
      </c>
      <c r="AD282" s="48">
        <f t="shared" si="32"/>
        <v>5.655</v>
      </c>
      <c r="AE282" s="48"/>
    </row>
    <row r="283" spans="1:31" s="29" customFormat="1" ht="12.75">
      <c r="A283" s="60"/>
      <c r="B283" s="60">
        <v>23</v>
      </c>
      <c r="C283" s="48" t="e">
        <f>#REF!*23</f>
        <v>#REF!</v>
      </c>
      <c r="D283" s="48" t="e">
        <f>#REF!*23</f>
        <v>#REF!</v>
      </c>
      <c r="E283" s="48" t="e">
        <f>#REF!*23</f>
        <v>#REF!</v>
      </c>
      <c r="F283" s="48" t="e">
        <f>#REF!*23</f>
        <v>#REF!</v>
      </c>
      <c r="G283" s="48" t="e">
        <f>#REF!*23</f>
        <v>#REF!</v>
      </c>
      <c r="H283" s="48" t="e">
        <f>#REF!*23</f>
        <v>#REF!</v>
      </c>
      <c r="I283" s="48" t="e">
        <f>#REF!*23</f>
        <v>#REF!</v>
      </c>
      <c r="J283" s="48" t="e">
        <f>#REF!*23</f>
        <v>#REF!</v>
      </c>
      <c r="K283" s="48" t="e">
        <f>#REF!*23</f>
        <v>#REF!</v>
      </c>
      <c r="L283" s="48" t="e">
        <f>#REF!*23</f>
        <v>#REF!</v>
      </c>
      <c r="M283" s="48" t="e">
        <f>#REF!*23</f>
        <v>#REF!</v>
      </c>
      <c r="N283" s="48" t="e">
        <f>#REF!*23</f>
        <v>#REF!</v>
      </c>
      <c r="O283" s="48" t="e">
        <f>#REF!*23</f>
        <v>#REF!</v>
      </c>
      <c r="P283" s="48" t="e">
        <f>#REF!*23</f>
        <v>#REF!</v>
      </c>
      <c r="Q283" s="48" t="e">
        <f>#REF!*23</f>
        <v>#REF!</v>
      </c>
      <c r="R283" s="48" t="e">
        <f>#REF!*23</f>
        <v>#REF!</v>
      </c>
      <c r="S283" s="48" t="e">
        <f>#REF!*23</f>
        <v>#REF!</v>
      </c>
      <c r="T283" s="48" t="e">
        <f>#REF!*23</f>
        <v>#REF!</v>
      </c>
      <c r="U283" s="48" t="e">
        <f>#REF!*23</f>
        <v>#REF!</v>
      </c>
      <c r="V283" s="48" t="e">
        <f>#REF!*23</f>
        <v>#REF!</v>
      </c>
      <c r="W283" s="48" t="e">
        <f>#REF!*23</f>
        <v>#REF!</v>
      </c>
      <c r="X283" s="48" t="e">
        <f>#REF!*23</f>
        <v>#REF!</v>
      </c>
      <c r="Y283" s="48" t="e">
        <f>#REF!*23</f>
        <v>#REF!</v>
      </c>
      <c r="Z283" s="48" t="e">
        <f>#REF!*23</f>
        <v>#REF!</v>
      </c>
      <c r="AA283" s="48" t="e">
        <f>#REF!*23</f>
        <v>#REF!</v>
      </c>
      <c r="AB283" s="48" t="e">
        <f>#REF!*23</f>
        <v>#REF!</v>
      </c>
      <c r="AC283" s="48" t="e">
        <f>#REF!*23</f>
        <v>#REF!</v>
      </c>
      <c r="AD283" s="48" t="e">
        <f>#REF!*23</f>
        <v>#REF!</v>
      </c>
      <c r="AE283" s="48"/>
    </row>
    <row r="284" spans="1:30" s="29" customFormat="1" ht="12.75">
      <c r="A284" s="53" t="s">
        <v>77</v>
      </c>
      <c r="B284" s="53" t="s">
        <v>75</v>
      </c>
      <c r="C284" s="48" t="e">
        <f aca="true" t="shared" si="33" ref="C284:H284">C282+C283</f>
        <v>#REF!</v>
      </c>
      <c r="D284" s="48" t="e">
        <f t="shared" si="33"/>
        <v>#REF!</v>
      </c>
      <c r="E284" s="48" t="e">
        <f t="shared" si="33"/>
        <v>#REF!</v>
      </c>
      <c r="F284" s="48" t="e">
        <f t="shared" si="33"/>
        <v>#REF!</v>
      </c>
      <c r="G284" s="48" t="e">
        <f t="shared" si="33"/>
        <v>#REF!</v>
      </c>
      <c r="H284" s="48" t="e">
        <f t="shared" si="33"/>
        <v>#REF!</v>
      </c>
      <c r="I284" s="48">
        <v>69</v>
      </c>
      <c r="J284" s="48">
        <v>21.5</v>
      </c>
      <c r="K284" s="48" t="e">
        <f aca="true" t="shared" si="34" ref="K284:U284">K282+K283</f>
        <v>#REF!</v>
      </c>
      <c r="L284" s="48" t="e">
        <f t="shared" si="34"/>
        <v>#REF!</v>
      </c>
      <c r="M284" s="48" t="e">
        <f t="shared" si="34"/>
        <v>#REF!</v>
      </c>
      <c r="N284" s="48" t="e">
        <f t="shared" si="34"/>
        <v>#REF!</v>
      </c>
      <c r="O284" s="48" t="e">
        <f t="shared" si="34"/>
        <v>#REF!</v>
      </c>
      <c r="P284" s="48" t="e">
        <f t="shared" si="34"/>
        <v>#REF!</v>
      </c>
      <c r="Q284" s="48" t="e">
        <f t="shared" si="34"/>
        <v>#REF!</v>
      </c>
      <c r="R284" s="48" t="e">
        <f t="shared" si="34"/>
        <v>#REF!</v>
      </c>
      <c r="S284" s="48" t="e">
        <f t="shared" si="34"/>
        <v>#REF!</v>
      </c>
      <c r="T284" s="48" t="e">
        <f t="shared" si="34"/>
        <v>#REF!</v>
      </c>
      <c r="U284" s="48" t="e">
        <f t="shared" si="34"/>
        <v>#REF!</v>
      </c>
      <c r="V284" s="48">
        <v>2</v>
      </c>
      <c r="W284" s="48" t="e">
        <f aca="true" t="shared" si="35" ref="W284:AD284">W282+W283</f>
        <v>#REF!</v>
      </c>
      <c r="X284" s="48" t="e">
        <f t="shared" si="35"/>
        <v>#REF!</v>
      </c>
      <c r="Y284" s="48" t="e">
        <f t="shared" si="35"/>
        <v>#REF!</v>
      </c>
      <c r="Z284" s="48" t="e">
        <f t="shared" si="35"/>
        <v>#REF!</v>
      </c>
      <c r="AA284" s="48" t="e">
        <f t="shared" si="35"/>
        <v>#REF!</v>
      </c>
      <c r="AB284" s="48" t="e">
        <f t="shared" si="35"/>
        <v>#REF!</v>
      </c>
      <c r="AC284" s="48" t="e">
        <f t="shared" si="35"/>
        <v>#REF!</v>
      </c>
      <c r="AD284" s="48" t="e">
        <f t="shared" si="35"/>
        <v>#REF!</v>
      </c>
    </row>
    <row r="285" spans="1:30" s="29" customFormat="1" ht="12.75">
      <c r="A285" s="53"/>
      <c r="B285" s="53"/>
      <c r="C285" s="47">
        <v>98</v>
      </c>
      <c r="D285" s="47">
        <v>43</v>
      </c>
      <c r="E285" s="47">
        <v>18</v>
      </c>
      <c r="F285" s="47">
        <v>20</v>
      </c>
      <c r="G285" s="47">
        <v>18</v>
      </c>
      <c r="H285" s="47">
        <v>156</v>
      </c>
      <c r="I285" s="49">
        <v>14</v>
      </c>
      <c r="J285" s="49">
        <v>250</v>
      </c>
      <c r="K285" s="47">
        <v>50</v>
      </c>
      <c r="L285" s="47">
        <v>620</v>
      </c>
      <c r="M285" s="47">
        <v>360</v>
      </c>
      <c r="N285" s="47">
        <v>130</v>
      </c>
      <c r="O285" s="47">
        <v>70</v>
      </c>
      <c r="P285" s="47">
        <v>10</v>
      </c>
      <c r="Q285" s="47">
        <v>130</v>
      </c>
      <c r="R285" s="47">
        <v>32</v>
      </c>
      <c r="S285" s="47">
        <v>230</v>
      </c>
      <c r="T285" s="47">
        <v>67</v>
      </c>
      <c r="U285" s="47">
        <v>25</v>
      </c>
      <c r="V285" s="49">
        <v>320</v>
      </c>
      <c r="W285" s="47">
        <v>82</v>
      </c>
      <c r="X285" s="47">
        <v>13</v>
      </c>
      <c r="Y285" s="47">
        <v>75</v>
      </c>
      <c r="Z285" s="47">
        <v>90</v>
      </c>
      <c r="AA285" s="35">
        <v>95</v>
      </c>
      <c r="AB285" s="48"/>
      <c r="AC285" s="47">
        <v>16</v>
      </c>
      <c r="AD285" s="48">
        <v>19</v>
      </c>
    </row>
    <row r="286" spans="1:30" s="29" customFormat="1" ht="12.75">
      <c r="A286" s="53"/>
      <c r="B286" s="53"/>
      <c r="C286" s="48" t="e">
        <f aca="true" t="shared" si="36" ref="C286:AD286">C284*C285</f>
        <v>#REF!</v>
      </c>
      <c r="D286" s="48" t="e">
        <f t="shared" si="36"/>
        <v>#REF!</v>
      </c>
      <c r="E286" s="48" t="e">
        <f t="shared" si="36"/>
        <v>#REF!</v>
      </c>
      <c r="F286" s="48" t="e">
        <f t="shared" si="36"/>
        <v>#REF!</v>
      </c>
      <c r="G286" s="48" t="e">
        <f t="shared" si="36"/>
        <v>#REF!</v>
      </c>
      <c r="H286" s="48" t="e">
        <f t="shared" si="36"/>
        <v>#REF!</v>
      </c>
      <c r="I286" s="48">
        <f t="shared" si="36"/>
        <v>966</v>
      </c>
      <c r="J286" s="48">
        <f t="shared" si="36"/>
        <v>5375</v>
      </c>
      <c r="K286" s="48" t="e">
        <f t="shared" si="36"/>
        <v>#REF!</v>
      </c>
      <c r="L286" s="48" t="e">
        <f t="shared" si="36"/>
        <v>#REF!</v>
      </c>
      <c r="M286" s="48" t="e">
        <f t="shared" si="36"/>
        <v>#REF!</v>
      </c>
      <c r="N286" s="48" t="e">
        <f t="shared" si="36"/>
        <v>#REF!</v>
      </c>
      <c r="O286" s="48" t="e">
        <f t="shared" si="36"/>
        <v>#REF!</v>
      </c>
      <c r="P286" s="48" t="e">
        <f t="shared" si="36"/>
        <v>#REF!</v>
      </c>
      <c r="Q286" s="48" t="e">
        <f t="shared" si="36"/>
        <v>#REF!</v>
      </c>
      <c r="R286" s="48" t="e">
        <f t="shared" si="36"/>
        <v>#REF!</v>
      </c>
      <c r="S286" s="48" t="e">
        <f t="shared" si="36"/>
        <v>#REF!</v>
      </c>
      <c r="T286" s="48" t="e">
        <f t="shared" si="36"/>
        <v>#REF!</v>
      </c>
      <c r="U286" s="48" t="e">
        <f t="shared" si="36"/>
        <v>#REF!</v>
      </c>
      <c r="V286" s="48">
        <f t="shared" si="36"/>
        <v>640</v>
      </c>
      <c r="W286" s="48" t="e">
        <f t="shared" si="36"/>
        <v>#REF!</v>
      </c>
      <c r="X286" s="48" t="e">
        <f t="shared" si="36"/>
        <v>#REF!</v>
      </c>
      <c r="Y286" s="48" t="e">
        <f t="shared" si="36"/>
        <v>#REF!</v>
      </c>
      <c r="Z286" s="48" t="e">
        <f t="shared" si="36"/>
        <v>#REF!</v>
      </c>
      <c r="AA286" s="48" t="e">
        <f t="shared" si="36"/>
        <v>#REF!</v>
      </c>
      <c r="AB286" s="48" t="e">
        <f t="shared" si="36"/>
        <v>#REF!</v>
      </c>
      <c r="AC286" s="48" t="e">
        <f t="shared" si="36"/>
        <v>#REF!</v>
      </c>
      <c r="AD286" s="48" t="e">
        <f t="shared" si="36"/>
        <v>#REF!</v>
      </c>
    </row>
    <row r="287" spans="3:30" s="29" customFormat="1" ht="12.75">
      <c r="C287" s="48"/>
      <c r="D287" s="48"/>
      <c r="E287" s="48"/>
      <c r="F287" s="48"/>
      <c r="G287" s="48"/>
      <c r="H287" s="48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8"/>
      <c r="X287" s="48"/>
      <c r="Y287" s="48"/>
      <c r="Z287" s="48"/>
      <c r="AA287" s="12"/>
      <c r="AB287" s="48"/>
      <c r="AC287" s="48"/>
      <c r="AD287" s="48"/>
    </row>
    <row r="288" spans="1:30" s="29" customFormat="1" ht="12.75">
      <c r="A288" s="39"/>
      <c r="B288" s="39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29" customFormat="1" ht="12.75">
      <c r="A289" s="39"/>
      <c r="B289" s="39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29" customFormat="1" ht="12.75">
      <c r="A290" s="39"/>
      <c r="B290" s="39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29" customFormat="1" ht="12.75">
      <c r="A291" s="39"/>
      <c r="B291" s="39"/>
      <c r="C291" s="47"/>
      <c r="D291" s="47"/>
      <c r="E291" s="47"/>
      <c r="F291" s="47"/>
      <c r="G291" s="47"/>
      <c r="H291" s="47"/>
      <c r="I291" s="49"/>
      <c r="J291" s="49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9"/>
      <c r="W291" s="47"/>
      <c r="X291" s="47"/>
      <c r="Y291" s="47"/>
      <c r="Z291" s="47"/>
      <c r="AA291" s="35"/>
      <c r="AB291" s="48"/>
      <c r="AC291" s="47"/>
      <c r="AD291" s="48"/>
    </row>
    <row r="292" spans="1:30" s="29" customFormat="1" ht="12.75">
      <c r="A292" s="39"/>
      <c r="B292" s="39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29" customFormat="1" ht="12.75">
      <c r="A293" s="39"/>
      <c r="B293" s="39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29" customFormat="1" ht="12.75">
      <c r="A294" s="39"/>
      <c r="B294" s="39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29" customFormat="1" ht="12.75">
      <c r="A295" s="39"/>
      <c r="B295" s="39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29" customFormat="1" ht="12.75">
      <c r="A296" s="39"/>
      <c r="B296" s="39"/>
      <c r="C296" s="47"/>
      <c r="D296" s="47"/>
      <c r="E296" s="47"/>
      <c r="F296" s="47"/>
      <c r="G296" s="47"/>
      <c r="H296" s="47"/>
      <c r="I296" s="49"/>
      <c r="J296" s="49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9"/>
      <c r="W296" s="47"/>
      <c r="X296" s="47"/>
      <c r="Y296" s="47"/>
      <c r="Z296" s="47"/>
      <c r="AA296" s="35"/>
      <c r="AB296" s="48"/>
      <c r="AC296" s="47"/>
      <c r="AD296" s="48"/>
    </row>
    <row r="297" spans="1:30" s="29" customFormat="1" ht="12.75">
      <c r="A297" s="39"/>
      <c r="B297" s="39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3:30" s="29" customFormat="1" ht="12.75">
      <c r="C298" s="48"/>
      <c r="D298" s="48"/>
      <c r="E298" s="48"/>
      <c r="F298" s="48"/>
      <c r="G298" s="48"/>
      <c r="H298" s="48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8"/>
      <c r="X298" s="48"/>
      <c r="Y298" s="48"/>
      <c r="Z298" s="48"/>
      <c r="AA298" s="12"/>
      <c r="AB298" s="48"/>
      <c r="AC298" s="48"/>
      <c r="AD298" s="48"/>
    </row>
    <row r="299" spans="1:30" s="29" customFormat="1" ht="12.75">
      <c r="A299" s="52" t="s">
        <v>79</v>
      </c>
      <c r="B299" s="52">
        <v>23</v>
      </c>
      <c r="C299" s="48" t="e">
        <f>#REF!*23</f>
        <v>#REF!</v>
      </c>
      <c r="D299" s="48" t="e">
        <f>#REF!*23</f>
        <v>#REF!</v>
      </c>
      <c r="E299" s="48" t="e">
        <f>#REF!*23</f>
        <v>#REF!</v>
      </c>
      <c r="F299" s="48" t="e">
        <f>#REF!*23</f>
        <v>#REF!</v>
      </c>
      <c r="G299" s="48" t="e">
        <f>#REF!*23</f>
        <v>#REF!</v>
      </c>
      <c r="H299" s="48" t="e">
        <f>#REF!*23</f>
        <v>#REF!</v>
      </c>
      <c r="I299" s="48" t="e">
        <f>#REF!*23</f>
        <v>#REF!</v>
      </c>
      <c r="J299" s="48" t="e">
        <f>#REF!*23</f>
        <v>#REF!</v>
      </c>
      <c r="K299" s="48" t="e">
        <f>#REF!*23</f>
        <v>#REF!</v>
      </c>
      <c r="L299" s="48" t="e">
        <f>#REF!*23</f>
        <v>#REF!</v>
      </c>
      <c r="M299" s="48" t="e">
        <f>#REF!*23</f>
        <v>#REF!</v>
      </c>
      <c r="N299" s="48" t="e">
        <f>#REF!*23</f>
        <v>#REF!</v>
      </c>
      <c r="O299" s="48" t="e">
        <f>#REF!*23</f>
        <v>#REF!</v>
      </c>
      <c r="P299" s="48" t="e">
        <f>#REF!*23</f>
        <v>#REF!</v>
      </c>
      <c r="Q299" s="48" t="e">
        <f>#REF!*23</f>
        <v>#REF!</v>
      </c>
      <c r="R299" s="48" t="e">
        <f>#REF!*23</f>
        <v>#REF!</v>
      </c>
      <c r="S299" s="48" t="e">
        <f>#REF!*23</f>
        <v>#REF!</v>
      </c>
      <c r="T299" s="48" t="e">
        <f>#REF!*23</f>
        <v>#REF!</v>
      </c>
      <c r="U299" s="48" t="e">
        <f>#REF!*23</f>
        <v>#REF!</v>
      </c>
      <c r="V299" s="48" t="e">
        <f>#REF!*23</f>
        <v>#REF!</v>
      </c>
      <c r="W299" s="48" t="e">
        <f>#REF!*23</f>
        <v>#REF!</v>
      </c>
      <c r="X299" s="48" t="e">
        <f>#REF!*23</f>
        <v>#REF!</v>
      </c>
      <c r="Y299" s="48" t="e">
        <f>#REF!*23</f>
        <v>#REF!</v>
      </c>
      <c r="Z299" s="48" t="e">
        <f>#REF!*23</f>
        <v>#REF!</v>
      </c>
      <c r="AA299" s="48" t="e">
        <f>#REF!*23</f>
        <v>#REF!</v>
      </c>
      <c r="AB299" s="48" t="e">
        <f>#REF!*23</f>
        <v>#REF!</v>
      </c>
      <c r="AC299" s="48" t="e">
        <f>#REF!*23</f>
        <v>#REF!</v>
      </c>
      <c r="AD299" s="48" t="e">
        <f>#REF!*23</f>
        <v>#REF!</v>
      </c>
    </row>
    <row r="300" spans="1:30" s="29" customFormat="1" ht="12.75">
      <c r="A300" s="52" t="s">
        <v>80</v>
      </c>
      <c r="B300" s="52">
        <v>19</v>
      </c>
      <c r="C300" s="48" t="e">
        <f>#REF!*19</f>
        <v>#REF!</v>
      </c>
      <c r="D300" s="48" t="e">
        <f>#REF!*19</f>
        <v>#REF!</v>
      </c>
      <c r="E300" s="48" t="e">
        <f>#REF!*19</f>
        <v>#REF!</v>
      </c>
      <c r="F300" s="48" t="e">
        <f>#REF!*19</f>
        <v>#REF!</v>
      </c>
      <c r="G300" s="48" t="e">
        <f>#REF!*19</f>
        <v>#REF!</v>
      </c>
      <c r="H300" s="48" t="e">
        <f>#REF!*19</f>
        <v>#REF!</v>
      </c>
      <c r="I300" s="48" t="e">
        <f>#REF!*19</f>
        <v>#REF!</v>
      </c>
      <c r="J300" s="48" t="e">
        <f>#REF!*19</f>
        <v>#REF!</v>
      </c>
      <c r="K300" s="48" t="e">
        <f>#REF!*19</f>
        <v>#REF!</v>
      </c>
      <c r="L300" s="48" t="e">
        <f>#REF!*19</f>
        <v>#REF!</v>
      </c>
      <c r="M300" s="48" t="e">
        <f>#REF!*19</f>
        <v>#REF!</v>
      </c>
      <c r="N300" s="48" t="e">
        <f>#REF!*19</f>
        <v>#REF!</v>
      </c>
      <c r="O300" s="48" t="e">
        <f>#REF!*19</f>
        <v>#REF!</v>
      </c>
      <c r="P300" s="48" t="e">
        <f>#REF!*19</f>
        <v>#REF!</v>
      </c>
      <c r="Q300" s="48" t="e">
        <f>#REF!*19</f>
        <v>#REF!</v>
      </c>
      <c r="R300" s="48" t="e">
        <f>#REF!*19</f>
        <v>#REF!</v>
      </c>
      <c r="S300" s="48" t="e">
        <f>#REF!*19</f>
        <v>#REF!</v>
      </c>
      <c r="T300" s="48" t="e">
        <f>#REF!*19</f>
        <v>#REF!</v>
      </c>
      <c r="U300" s="48" t="e">
        <f>#REF!*19</f>
        <v>#REF!</v>
      </c>
      <c r="V300" s="48" t="e">
        <f>#REF!*19</f>
        <v>#REF!</v>
      </c>
      <c r="W300" s="48" t="e">
        <f>#REF!*19</f>
        <v>#REF!</v>
      </c>
      <c r="X300" s="48" t="e">
        <f>#REF!*19</f>
        <v>#REF!</v>
      </c>
      <c r="Y300" s="48" t="e">
        <f>#REF!*19</f>
        <v>#REF!</v>
      </c>
      <c r="Z300" s="48" t="e">
        <f>#REF!*19</f>
        <v>#REF!</v>
      </c>
      <c r="AA300" s="48" t="e">
        <f>#REF!*19</f>
        <v>#REF!</v>
      </c>
      <c r="AB300" s="48" t="e">
        <f>#REF!*19</f>
        <v>#REF!</v>
      </c>
      <c r="AC300" s="48" t="e">
        <f>#REF!*19</f>
        <v>#REF!</v>
      </c>
      <c r="AD300" s="48" t="e">
        <f>#REF!*19</f>
        <v>#REF!</v>
      </c>
    </row>
    <row r="301" spans="1:30" s="29" customFormat="1" ht="12.75">
      <c r="A301" s="52" t="s">
        <v>70</v>
      </c>
      <c r="B301" s="52"/>
      <c r="C301" s="48" t="e">
        <f aca="true" t="shared" si="37" ref="C301:H301">C299+C300</f>
        <v>#REF!</v>
      </c>
      <c r="D301" s="48" t="e">
        <f t="shared" si="37"/>
        <v>#REF!</v>
      </c>
      <c r="E301" s="48" t="e">
        <f t="shared" si="37"/>
        <v>#REF!</v>
      </c>
      <c r="F301" s="48" t="e">
        <f t="shared" si="37"/>
        <v>#REF!</v>
      </c>
      <c r="G301" s="48" t="e">
        <f t="shared" si="37"/>
        <v>#REF!</v>
      </c>
      <c r="H301" s="48" t="e">
        <f t="shared" si="37"/>
        <v>#REF!</v>
      </c>
      <c r="I301" s="48">
        <v>224</v>
      </c>
      <c r="J301" s="48">
        <v>75.7</v>
      </c>
      <c r="K301" s="48" t="e">
        <f aca="true" t="shared" si="38" ref="K301:U301">K299+K300</f>
        <v>#REF!</v>
      </c>
      <c r="L301" s="48" t="e">
        <f t="shared" si="38"/>
        <v>#REF!</v>
      </c>
      <c r="M301" s="48" t="e">
        <f t="shared" si="38"/>
        <v>#REF!</v>
      </c>
      <c r="N301" s="48" t="e">
        <f t="shared" si="38"/>
        <v>#REF!</v>
      </c>
      <c r="O301" s="48" t="e">
        <f t="shared" si="38"/>
        <v>#REF!</v>
      </c>
      <c r="P301" s="48" t="e">
        <f t="shared" si="38"/>
        <v>#REF!</v>
      </c>
      <c r="Q301" s="48" t="e">
        <f t="shared" si="38"/>
        <v>#REF!</v>
      </c>
      <c r="R301" s="48" t="e">
        <f t="shared" si="38"/>
        <v>#REF!</v>
      </c>
      <c r="S301" s="48" t="e">
        <f t="shared" si="38"/>
        <v>#REF!</v>
      </c>
      <c r="T301" s="48" t="e">
        <f t="shared" si="38"/>
        <v>#REF!</v>
      </c>
      <c r="U301" s="48" t="e">
        <f t="shared" si="38"/>
        <v>#REF!</v>
      </c>
      <c r="V301" s="48">
        <v>8</v>
      </c>
      <c r="W301" s="48" t="e">
        <f aca="true" t="shared" si="39" ref="W301:AD301">W299+W300</f>
        <v>#REF!</v>
      </c>
      <c r="X301" s="48" t="e">
        <f t="shared" si="39"/>
        <v>#REF!</v>
      </c>
      <c r="Y301" s="48" t="e">
        <f t="shared" si="39"/>
        <v>#REF!</v>
      </c>
      <c r="Z301" s="48" t="e">
        <f t="shared" si="39"/>
        <v>#REF!</v>
      </c>
      <c r="AA301" s="48" t="e">
        <f t="shared" si="39"/>
        <v>#REF!</v>
      </c>
      <c r="AB301" s="48" t="e">
        <f t="shared" si="39"/>
        <v>#REF!</v>
      </c>
      <c r="AC301" s="48" t="e">
        <f t="shared" si="39"/>
        <v>#REF!</v>
      </c>
      <c r="AD301" s="48" t="e">
        <f t="shared" si="39"/>
        <v>#REF!</v>
      </c>
    </row>
    <row r="302" spans="1:30" s="29" customFormat="1" ht="12.75">
      <c r="A302" s="52" t="s">
        <v>71</v>
      </c>
      <c r="B302" s="52"/>
      <c r="C302" s="47">
        <v>98</v>
      </c>
      <c r="D302" s="47">
        <v>43</v>
      </c>
      <c r="E302" s="47">
        <v>18</v>
      </c>
      <c r="F302" s="47">
        <v>20</v>
      </c>
      <c r="G302" s="47">
        <v>18</v>
      </c>
      <c r="H302" s="47">
        <v>156</v>
      </c>
      <c r="I302" s="49">
        <v>15</v>
      </c>
      <c r="J302" s="49">
        <v>250</v>
      </c>
      <c r="K302" s="47">
        <v>50</v>
      </c>
      <c r="L302" s="47">
        <v>620</v>
      </c>
      <c r="M302" s="47">
        <v>360</v>
      </c>
      <c r="N302" s="47">
        <v>130</v>
      </c>
      <c r="O302" s="47">
        <v>70</v>
      </c>
      <c r="P302" s="47">
        <v>10</v>
      </c>
      <c r="Q302" s="47">
        <v>130</v>
      </c>
      <c r="R302" s="47">
        <v>32</v>
      </c>
      <c r="S302" s="47">
        <v>230</v>
      </c>
      <c r="T302" s="47">
        <v>67</v>
      </c>
      <c r="U302" s="47">
        <v>25</v>
      </c>
      <c r="V302" s="49">
        <v>320</v>
      </c>
      <c r="W302" s="47">
        <v>82</v>
      </c>
      <c r="X302" s="47">
        <v>13</v>
      </c>
      <c r="Y302" s="47">
        <v>75</v>
      </c>
      <c r="Z302" s="47">
        <v>90</v>
      </c>
      <c r="AA302" s="35">
        <v>95</v>
      </c>
      <c r="AB302" s="48"/>
      <c r="AC302" s="47">
        <v>16</v>
      </c>
      <c r="AD302" s="48">
        <v>19</v>
      </c>
    </row>
    <row r="303" spans="1:30" s="29" customFormat="1" ht="11.25">
      <c r="A303" s="52" t="s">
        <v>72</v>
      </c>
      <c r="B303" s="52"/>
      <c r="C303" s="29" t="e">
        <f aca="true" t="shared" si="40" ref="C303:AD303">C301*C302</f>
        <v>#REF!</v>
      </c>
      <c r="D303" s="29" t="e">
        <f t="shared" si="40"/>
        <v>#REF!</v>
      </c>
      <c r="E303" s="29" t="e">
        <f t="shared" si="40"/>
        <v>#REF!</v>
      </c>
      <c r="F303" s="29" t="e">
        <f t="shared" si="40"/>
        <v>#REF!</v>
      </c>
      <c r="G303" s="29" t="e">
        <f t="shared" si="40"/>
        <v>#REF!</v>
      </c>
      <c r="H303" s="29" t="e">
        <f t="shared" si="40"/>
        <v>#REF!</v>
      </c>
      <c r="I303" s="29">
        <f t="shared" si="40"/>
        <v>3360</v>
      </c>
      <c r="J303" s="29">
        <f t="shared" si="40"/>
        <v>18925</v>
      </c>
      <c r="K303" s="29" t="e">
        <f t="shared" si="40"/>
        <v>#REF!</v>
      </c>
      <c r="L303" s="29" t="e">
        <f t="shared" si="40"/>
        <v>#REF!</v>
      </c>
      <c r="M303" s="29" t="e">
        <f t="shared" si="40"/>
        <v>#REF!</v>
      </c>
      <c r="N303" s="29" t="e">
        <f t="shared" si="40"/>
        <v>#REF!</v>
      </c>
      <c r="O303" s="29" t="e">
        <f t="shared" si="40"/>
        <v>#REF!</v>
      </c>
      <c r="P303" s="29" t="e">
        <f t="shared" si="40"/>
        <v>#REF!</v>
      </c>
      <c r="Q303" s="29" t="e">
        <f t="shared" si="40"/>
        <v>#REF!</v>
      </c>
      <c r="R303" s="29" t="e">
        <f t="shared" si="40"/>
        <v>#REF!</v>
      </c>
      <c r="S303" s="29" t="e">
        <f t="shared" si="40"/>
        <v>#REF!</v>
      </c>
      <c r="T303" s="29" t="e">
        <f t="shared" si="40"/>
        <v>#REF!</v>
      </c>
      <c r="U303" s="29" t="e">
        <f t="shared" si="40"/>
        <v>#REF!</v>
      </c>
      <c r="V303" s="29">
        <f t="shared" si="40"/>
        <v>2560</v>
      </c>
      <c r="W303" s="29" t="e">
        <f t="shared" si="40"/>
        <v>#REF!</v>
      </c>
      <c r="X303" s="29" t="e">
        <f t="shared" si="40"/>
        <v>#REF!</v>
      </c>
      <c r="Y303" s="29" t="e">
        <f t="shared" si="40"/>
        <v>#REF!</v>
      </c>
      <c r="Z303" s="29" t="e">
        <f t="shared" si="40"/>
        <v>#REF!</v>
      </c>
      <c r="AA303" s="29" t="e">
        <f t="shared" si="40"/>
        <v>#REF!</v>
      </c>
      <c r="AB303" s="29" t="e">
        <f t="shared" si="40"/>
        <v>#REF!</v>
      </c>
      <c r="AC303" s="29" t="e">
        <f t="shared" si="40"/>
        <v>#REF!</v>
      </c>
      <c r="AD303" s="29" t="e">
        <f t="shared" si="40"/>
        <v>#REF!</v>
      </c>
    </row>
    <row r="304" spans="1:30" s="29" customFormat="1" ht="11.25">
      <c r="A304" s="52" t="s">
        <v>81</v>
      </c>
      <c r="B304" s="52">
        <v>23</v>
      </c>
      <c r="C304" s="29">
        <f aca="true" t="shared" si="41" ref="C304:AD304">C82*23</f>
        <v>3.7490000000000006</v>
      </c>
      <c r="D304" s="29">
        <f t="shared" si="41"/>
        <v>5.037000000000001</v>
      </c>
      <c r="E304" s="29">
        <f t="shared" si="41"/>
        <v>18.699</v>
      </c>
      <c r="F304" s="29">
        <f t="shared" si="41"/>
        <v>3.5190000000000006</v>
      </c>
      <c r="G304" s="29">
        <f t="shared" si="41"/>
        <v>4.324</v>
      </c>
      <c r="H304" s="29">
        <f t="shared" si="41"/>
        <v>1.2650000000000006</v>
      </c>
      <c r="I304" s="29">
        <f t="shared" si="41"/>
        <v>41.19299999999999</v>
      </c>
      <c r="J304" s="29">
        <f t="shared" si="41"/>
        <v>29.704499999999996</v>
      </c>
      <c r="K304" s="29">
        <f t="shared" si="41"/>
        <v>2.093</v>
      </c>
      <c r="L304" s="29">
        <f t="shared" si="41"/>
        <v>0.161</v>
      </c>
      <c r="M304" s="29">
        <f t="shared" si="41"/>
        <v>1.8400000000000007</v>
      </c>
      <c r="N304" s="29">
        <f t="shared" si="41"/>
        <v>2.875</v>
      </c>
      <c r="O304" s="29">
        <f t="shared" si="41"/>
        <v>0</v>
      </c>
      <c r="P304" s="29">
        <f t="shared" si="41"/>
        <v>2.346</v>
      </c>
      <c r="Q304" s="29">
        <f t="shared" si="41"/>
        <v>1.84</v>
      </c>
      <c r="R304" s="29">
        <f t="shared" si="41"/>
        <v>4.83</v>
      </c>
      <c r="S304" s="29">
        <f t="shared" si="41"/>
        <v>9.383999999999999</v>
      </c>
      <c r="T304" s="29">
        <f t="shared" si="41"/>
        <v>4.3792</v>
      </c>
      <c r="U304" s="29">
        <f t="shared" si="41"/>
        <v>1.058</v>
      </c>
      <c r="V304" s="29">
        <f t="shared" si="41"/>
        <v>2.7600000000000002</v>
      </c>
      <c r="W304" s="29">
        <f t="shared" si="41"/>
        <v>0</v>
      </c>
      <c r="X304" s="29">
        <f t="shared" si="41"/>
        <v>69</v>
      </c>
      <c r="Y304" s="29">
        <f t="shared" si="41"/>
        <v>1.104</v>
      </c>
      <c r="Z304" s="29">
        <f t="shared" si="41"/>
        <v>4.14</v>
      </c>
      <c r="AA304" s="29">
        <f t="shared" si="41"/>
        <v>0.92</v>
      </c>
      <c r="AB304" s="29">
        <f t="shared" si="41"/>
        <v>0</v>
      </c>
      <c r="AC304" s="29">
        <f t="shared" si="41"/>
        <v>4.554</v>
      </c>
      <c r="AD304" s="29">
        <f t="shared" si="41"/>
        <v>4.485</v>
      </c>
    </row>
    <row r="305" spans="1:30" s="29" customFormat="1" ht="11.25">
      <c r="A305" s="52" t="s">
        <v>82</v>
      </c>
      <c r="B305" s="52">
        <v>19</v>
      </c>
      <c r="C305" s="29" t="e">
        <f>#REF!*19</f>
        <v>#REF!</v>
      </c>
      <c r="D305" s="29" t="e">
        <f>#REF!*19</f>
        <v>#REF!</v>
      </c>
      <c r="E305" s="29" t="e">
        <f>#REF!*19</f>
        <v>#REF!</v>
      </c>
      <c r="F305" s="29" t="e">
        <f>#REF!*19</f>
        <v>#REF!</v>
      </c>
      <c r="G305" s="29" t="e">
        <f>#REF!*19</f>
        <v>#REF!</v>
      </c>
      <c r="H305" s="29" t="e">
        <f>#REF!*19</f>
        <v>#REF!</v>
      </c>
      <c r="I305" s="29" t="e">
        <f>#REF!*19</f>
        <v>#REF!</v>
      </c>
      <c r="J305" s="29" t="e">
        <f>#REF!*19</f>
        <v>#REF!</v>
      </c>
      <c r="K305" s="29" t="e">
        <f>#REF!*19</f>
        <v>#REF!</v>
      </c>
      <c r="L305" s="29" t="e">
        <f>#REF!*19</f>
        <v>#REF!</v>
      </c>
      <c r="M305" s="29" t="e">
        <f>#REF!*19</f>
        <v>#REF!</v>
      </c>
      <c r="N305" s="29" t="e">
        <f>#REF!*19</f>
        <v>#REF!</v>
      </c>
      <c r="O305" s="29" t="e">
        <f>#REF!*19</f>
        <v>#REF!</v>
      </c>
      <c r="P305" s="29" t="e">
        <f>#REF!*19</f>
        <v>#REF!</v>
      </c>
      <c r="Q305" s="29" t="e">
        <f>#REF!*19</f>
        <v>#REF!</v>
      </c>
      <c r="R305" s="29" t="e">
        <f>#REF!*19</f>
        <v>#REF!</v>
      </c>
      <c r="S305" s="29" t="e">
        <f>#REF!*19</f>
        <v>#REF!</v>
      </c>
      <c r="T305" s="29" t="e">
        <f>#REF!*19</f>
        <v>#REF!</v>
      </c>
      <c r="U305" s="29" t="e">
        <f>#REF!*19</f>
        <v>#REF!</v>
      </c>
      <c r="V305" s="29" t="e">
        <f>#REF!*19</f>
        <v>#REF!</v>
      </c>
      <c r="W305" s="29" t="e">
        <f>#REF!*19</f>
        <v>#REF!</v>
      </c>
      <c r="X305" s="29" t="e">
        <f>#REF!*19</f>
        <v>#REF!</v>
      </c>
      <c r="Y305" s="29" t="e">
        <f>#REF!*19</f>
        <v>#REF!</v>
      </c>
      <c r="Z305" s="29" t="e">
        <f>#REF!*19</f>
        <v>#REF!</v>
      </c>
      <c r="AA305" s="29" t="e">
        <f>#REF!*19</f>
        <v>#REF!</v>
      </c>
      <c r="AB305" s="29" t="e">
        <f>#REF!*19</f>
        <v>#REF!</v>
      </c>
      <c r="AC305" s="29" t="e">
        <f>#REF!*19</f>
        <v>#REF!</v>
      </c>
      <c r="AD305" s="29" t="e">
        <f>#REF!*19</f>
        <v>#REF!</v>
      </c>
    </row>
    <row r="306" spans="1:30" s="29" customFormat="1" ht="11.25">
      <c r="A306" s="52" t="s">
        <v>77</v>
      </c>
      <c r="B306" s="52" t="s">
        <v>75</v>
      </c>
      <c r="C306" s="29" t="e">
        <f aca="true" t="shared" si="42" ref="C306:H306">C304+C305</f>
        <v>#REF!</v>
      </c>
      <c r="D306" s="29" t="e">
        <f t="shared" si="42"/>
        <v>#REF!</v>
      </c>
      <c r="E306" s="29" t="e">
        <f t="shared" si="42"/>
        <v>#REF!</v>
      </c>
      <c r="F306" s="29" t="e">
        <f t="shared" si="42"/>
        <v>#REF!</v>
      </c>
      <c r="G306" s="29" t="e">
        <f t="shared" si="42"/>
        <v>#REF!</v>
      </c>
      <c r="H306" s="29" t="e">
        <f t="shared" si="42"/>
        <v>#REF!</v>
      </c>
      <c r="I306" s="29">
        <v>55</v>
      </c>
      <c r="J306" s="29">
        <v>17.2</v>
      </c>
      <c r="K306" s="29" t="e">
        <f aca="true" t="shared" si="43" ref="K306:U306">K304+K305</f>
        <v>#REF!</v>
      </c>
      <c r="L306" s="29" t="e">
        <f t="shared" si="43"/>
        <v>#REF!</v>
      </c>
      <c r="M306" s="29" t="e">
        <f t="shared" si="43"/>
        <v>#REF!</v>
      </c>
      <c r="N306" s="29" t="e">
        <f t="shared" si="43"/>
        <v>#REF!</v>
      </c>
      <c r="O306" s="29" t="e">
        <f t="shared" si="43"/>
        <v>#REF!</v>
      </c>
      <c r="P306" s="29" t="e">
        <f t="shared" si="43"/>
        <v>#REF!</v>
      </c>
      <c r="Q306" s="29" t="e">
        <f t="shared" si="43"/>
        <v>#REF!</v>
      </c>
      <c r="R306" s="29" t="e">
        <f t="shared" si="43"/>
        <v>#REF!</v>
      </c>
      <c r="S306" s="29" t="e">
        <f t="shared" si="43"/>
        <v>#REF!</v>
      </c>
      <c r="T306" s="29" t="e">
        <f t="shared" si="43"/>
        <v>#REF!</v>
      </c>
      <c r="U306" s="29" t="e">
        <f t="shared" si="43"/>
        <v>#REF!</v>
      </c>
      <c r="V306" s="29">
        <v>2</v>
      </c>
      <c r="W306" s="29" t="e">
        <f aca="true" t="shared" si="44" ref="W306:AD306">W304+W305</f>
        <v>#REF!</v>
      </c>
      <c r="X306" s="29" t="e">
        <f t="shared" si="44"/>
        <v>#REF!</v>
      </c>
      <c r="Y306" s="29" t="e">
        <f t="shared" si="44"/>
        <v>#REF!</v>
      </c>
      <c r="Z306" s="29" t="e">
        <f t="shared" si="44"/>
        <v>#REF!</v>
      </c>
      <c r="AA306" s="29" t="e">
        <f t="shared" si="44"/>
        <v>#REF!</v>
      </c>
      <c r="AB306" s="29" t="e">
        <f t="shared" si="44"/>
        <v>#REF!</v>
      </c>
      <c r="AC306" s="29" t="e">
        <f t="shared" si="44"/>
        <v>#REF!</v>
      </c>
      <c r="AD306" s="29" t="e">
        <f t="shared" si="44"/>
        <v>#REF!</v>
      </c>
    </row>
    <row r="307" spans="1:30" s="29" customFormat="1" ht="12.75">
      <c r="A307" s="52"/>
      <c r="B307" s="52"/>
      <c r="C307" s="47">
        <v>98</v>
      </c>
      <c r="D307" s="47">
        <v>43</v>
      </c>
      <c r="E307" s="47">
        <v>18</v>
      </c>
      <c r="F307" s="47">
        <v>20</v>
      </c>
      <c r="G307" s="47">
        <v>18</v>
      </c>
      <c r="H307" s="47">
        <v>156</v>
      </c>
      <c r="I307" s="49">
        <v>15</v>
      </c>
      <c r="J307" s="49">
        <v>250</v>
      </c>
      <c r="K307" s="47">
        <v>50</v>
      </c>
      <c r="L307" s="47">
        <v>620</v>
      </c>
      <c r="M307" s="47">
        <v>360</v>
      </c>
      <c r="N307" s="47">
        <v>130</v>
      </c>
      <c r="O307" s="47">
        <v>70</v>
      </c>
      <c r="P307" s="47">
        <v>10</v>
      </c>
      <c r="Q307" s="47">
        <v>130</v>
      </c>
      <c r="R307" s="47">
        <v>32</v>
      </c>
      <c r="S307" s="47">
        <v>230</v>
      </c>
      <c r="T307" s="47">
        <v>67</v>
      </c>
      <c r="U307" s="47">
        <v>25</v>
      </c>
      <c r="V307" s="49">
        <v>320</v>
      </c>
      <c r="W307" s="47">
        <v>82</v>
      </c>
      <c r="X307" s="47">
        <v>13</v>
      </c>
      <c r="Y307" s="47">
        <v>75</v>
      </c>
      <c r="Z307" s="47">
        <v>90</v>
      </c>
      <c r="AA307" s="35">
        <v>95</v>
      </c>
      <c r="AB307" s="48"/>
      <c r="AC307" s="47">
        <v>16</v>
      </c>
      <c r="AD307" s="48">
        <v>19</v>
      </c>
    </row>
    <row r="308" spans="1:31" s="29" customFormat="1" ht="11.25">
      <c r="A308" s="52"/>
      <c r="B308" s="52"/>
      <c r="C308" s="29" t="e">
        <f aca="true" t="shared" si="45" ref="C308:AE308">C306*C307</f>
        <v>#REF!</v>
      </c>
      <c r="D308" s="29" t="e">
        <f t="shared" si="45"/>
        <v>#REF!</v>
      </c>
      <c r="E308" s="29" t="e">
        <f t="shared" si="45"/>
        <v>#REF!</v>
      </c>
      <c r="F308" s="29" t="e">
        <f t="shared" si="45"/>
        <v>#REF!</v>
      </c>
      <c r="G308" s="29" t="e">
        <f t="shared" si="45"/>
        <v>#REF!</v>
      </c>
      <c r="H308" s="29" t="e">
        <f t="shared" si="45"/>
        <v>#REF!</v>
      </c>
      <c r="I308" s="29">
        <f t="shared" si="45"/>
        <v>825</v>
      </c>
      <c r="J308" s="29">
        <f t="shared" si="45"/>
        <v>4300</v>
      </c>
      <c r="K308" s="29" t="e">
        <f t="shared" si="45"/>
        <v>#REF!</v>
      </c>
      <c r="L308" s="29" t="e">
        <f t="shared" si="45"/>
        <v>#REF!</v>
      </c>
      <c r="M308" s="29" t="e">
        <f t="shared" si="45"/>
        <v>#REF!</v>
      </c>
      <c r="N308" s="29" t="e">
        <f t="shared" si="45"/>
        <v>#REF!</v>
      </c>
      <c r="O308" s="29" t="e">
        <f t="shared" si="45"/>
        <v>#REF!</v>
      </c>
      <c r="P308" s="29" t="e">
        <f t="shared" si="45"/>
        <v>#REF!</v>
      </c>
      <c r="Q308" s="29" t="e">
        <f t="shared" si="45"/>
        <v>#REF!</v>
      </c>
      <c r="R308" s="29" t="e">
        <f t="shared" si="45"/>
        <v>#REF!</v>
      </c>
      <c r="S308" s="29" t="e">
        <f t="shared" si="45"/>
        <v>#REF!</v>
      </c>
      <c r="T308" s="29" t="e">
        <f t="shared" si="45"/>
        <v>#REF!</v>
      </c>
      <c r="U308" s="29" t="e">
        <f t="shared" si="45"/>
        <v>#REF!</v>
      </c>
      <c r="V308" s="29">
        <f t="shared" si="45"/>
        <v>640</v>
      </c>
      <c r="W308" s="29" t="e">
        <f t="shared" si="45"/>
        <v>#REF!</v>
      </c>
      <c r="X308" s="29" t="e">
        <f t="shared" si="45"/>
        <v>#REF!</v>
      </c>
      <c r="Y308" s="29" t="e">
        <f t="shared" si="45"/>
        <v>#REF!</v>
      </c>
      <c r="Z308" s="29" t="e">
        <f t="shared" si="45"/>
        <v>#REF!</v>
      </c>
      <c r="AA308" s="29" t="e">
        <f t="shared" si="45"/>
        <v>#REF!</v>
      </c>
      <c r="AB308" s="29" t="e">
        <f t="shared" si="45"/>
        <v>#REF!</v>
      </c>
      <c r="AC308" s="29" t="e">
        <f t="shared" si="45"/>
        <v>#REF!</v>
      </c>
      <c r="AD308" s="29" t="e">
        <f t="shared" si="45"/>
        <v>#REF!</v>
      </c>
      <c r="AE308" s="29">
        <f t="shared" si="45"/>
        <v>0</v>
      </c>
    </row>
    <row r="309" spans="8:27" s="29" customFormat="1" ht="11.25">
      <c r="H309" s="33"/>
      <c r="I309" s="29" t="e">
        <f>C306*C307</f>
        <v>#REF!</v>
      </c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AA309" s="38"/>
    </row>
    <row r="310" spans="1:31" s="29" customFormat="1" ht="11.25">
      <c r="A310" s="29" t="s">
        <v>83</v>
      </c>
      <c r="B310" s="29">
        <v>27</v>
      </c>
      <c r="C310" s="29" t="e">
        <f>#REF!*27</f>
        <v>#REF!</v>
      </c>
      <c r="D310" s="29" t="e">
        <f>#REF!*27</f>
        <v>#REF!</v>
      </c>
      <c r="E310" s="29" t="e">
        <f>#REF!*27</f>
        <v>#REF!</v>
      </c>
      <c r="F310" s="29" t="e">
        <f>#REF!*27</f>
        <v>#REF!</v>
      </c>
      <c r="G310" s="29" t="e">
        <f>#REF!*27</f>
        <v>#REF!</v>
      </c>
      <c r="H310" s="29" t="e">
        <f>#REF!*27</f>
        <v>#REF!</v>
      </c>
      <c r="I310" s="29" t="e">
        <f>#REF!*27</f>
        <v>#REF!</v>
      </c>
      <c r="J310" s="29" t="e">
        <f>#REF!*27</f>
        <v>#REF!</v>
      </c>
      <c r="K310" s="29" t="e">
        <f>#REF!*27</f>
        <v>#REF!</v>
      </c>
      <c r="L310" s="29" t="e">
        <f>#REF!*27</f>
        <v>#REF!</v>
      </c>
      <c r="M310" s="29" t="e">
        <f>#REF!*27</f>
        <v>#REF!</v>
      </c>
      <c r="N310" s="29" t="e">
        <f>#REF!*27</f>
        <v>#REF!</v>
      </c>
      <c r="O310" s="29" t="e">
        <f>#REF!*27</f>
        <v>#REF!</v>
      </c>
      <c r="P310" s="29" t="e">
        <f>#REF!*27</f>
        <v>#REF!</v>
      </c>
      <c r="Q310" s="29" t="e">
        <f>#REF!*27</f>
        <v>#REF!</v>
      </c>
      <c r="R310" s="29" t="e">
        <f>#REF!*27</f>
        <v>#REF!</v>
      </c>
      <c r="S310" s="29" t="e">
        <f>#REF!*27</f>
        <v>#REF!</v>
      </c>
      <c r="T310" s="29" t="e">
        <f>#REF!*27</f>
        <v>#REF!</v>
      </c>
      <c r="U310" s="29" t="e">
        <f>#REF!*27</f>
        <v>#REF!</v>
      </c>
      <c r="V310" s="29" t="e">
        <f>#REF!*27</f>
        <v>#REF!</v>
      </c>
      <c r="W310" s="29" t="e">
        <f>#REF!*27</f>
        <v>#REF!</v>
      </c>
      <c r="X310" s="29" t="e">
        <f>#REF!*27</f>
        <v>#REF!</v>
      </c>
      <c r="Y310" s="29" t="e">
        <f>#REF!*27</f>
        <v>#REF!</v>
      </c>
      <c r="Z310" s="29" t="e">
        <f>#REF!*27</f>
        <v>#REF!</v>
      </c>
      <c r="AA310" s="29" t="e">
        <f>#REF!*27</f>
        <v>#REF!</v>
      </c>
      <c r="AB310" s="29" t="e">
        <f>#REF!*27</f>
        <v>#REF!</v>
      </c>
      <c r="AC310" s="29" t="e">
        <f>#REF!*27</f>
        <v>#REF!</v>
      </c>
      <c r="AD310" s="29" t="e">
        <f>#REF!*27</f>
        <v>#REF!</v>
      </c>
      <c r="AE310" s="29" t="e">
        <f>#REF!*27</f>
        <v>#REF!</v>
      </c>
    </row>
    <row r="311" spans="3:30" s="29" customFormat="1" ht="12.75">
      <c r="C311" s="47">
        <v>98</v>
      </c>
      <c r="D311" s="47">
        <v>43</v>
      </c>
      <c r="E311" s="47">
        <v>18</v>
      </c>
      <c r="F311" s="47">
        <v>20</v>
      </c>
      <c r="G311" s="47">
        <v>18</v>
      </c>
      <c r="H311" s="47">
        <v>156</v>
      </c>
      <c r="I311" s="49">
        <v>15</v>
      </c>
      <c r="J311" s="49">
        <v>250</v>
      </c>
      <c r="K311" s="47">
        <v>50</v>
      </c>
      <c r="L311" s="47">
        <v>620</v>
      </c>
      <c r="M311" s="47">
        <v>360</v>
      </c>
      <c r="N311" s="47">
        <v>130</v>
      </c>
      <c r="O311" s="47">
        <v>70</v>
      </c>
      <c r="P311" s="47">
        <v>10</v>
      </c>
      <c r="Q311" s="47">
        <v>130</v>
      </c>
      <c r="R311" s="47">
        <v>32</v>
      </c>
      <c r="S311" s="47">
        <v>230</v>
      </c>
      <c r="T311" s="47">
        <v>67</v>
      </c>
      <c r="U311" s="47">
        <v>25</v>
      </c>
      <c r="V311" s="49">
        <v>320</v>
      </c>
      <c r="W311" s="47">
        <v>82</v>
      </c>
      <c r="X311" s="47">
        <v>13</v>
      </c>
      <c r="Y311" s="47">
        <v>75</v>
      </c>
      <c r="Z311" s="47">
        <v>90</v>
      </c>
      <c r="AA311" s="35">
        <v>95</v>
      </c>
      <c r="AB311" s="48"/>
      <c r="AC311" s="47">
        <v>16</v>
      </c>
      <c r="AD311" s="48">
        <v>19</v>
      </c>
    </row>
    <row r="312" spans="3:30" s="29" customFormat="1" ht="11.25">
      <c r="C312" s="29" t="e">
        <f aca="true" t="shared" si="46" ref="C312:AD312">C310*C311</f>
        <v>#REF!</v>
      </c>
      <c r="D312" s="29" t="e">
        <f t="shared" si="46"/>
        <v>#REF!</v>
      </c>
      <c r="E312" s="29" t="e">
        <f t="shared" si="46"/>
        <v>#REF!</v>
      </c>
      <c r="F312" s="29" t="e">
        <f t="shared" si="46"/>
        <v>#REF!</v>
      </c>
      <c r="G312" s="29" t="e">
        <f t="shared" si="46"/>
        <v>#REF!</v>
      </c>
      <c r="H312" s="29" t="e">
        <f t="shared" si="46"/>
        <v>#REF!</v>
      </c>
      <c r="I312" s="29" t="e">
        <f t="shared" si="46"/>
        <v>#REF!</v>
      </c>
      <c r="J312" s="29" t="e">
        <f t="shared" si="46"/>
        <v>#REF!</v>
      </c>
      <c r="K312" s="29" t="e">
        <f t="shared" si="46"/>
        <v>#REF!</v>
      </c>
      <c r="L312" s="29" t="e">
        <f t="shared" si="46"/>
        <v>#REF!</v>
      </c>
      <c r="M312" s="29" t="e">
        <f t="shared" si="46"/>
        <v>#REF!</v>
      </c>
      <c r="N312" s="29" t="e">
        <f t="shared" si="46"/>
        <v>#REF!</v>
      </c>
      <c r="O312" s="29" t="e">
        <f t="shared" si="46"/>
        <v>#REF!</v>
      </c>
      <c r="P312" s="29" t="e">
        <f t="shared" si="46"/>
        <v>#REF!</v>
      </c>
      <c r="Q312" s="29" t="e">
        <f t="shared" si="46"/>
        <v>#REF!</v>
      </c>
      <c r="R312" s="29" t="e">
        <f t="shared" si="46"/>
        <v>#REF!</v>
      </c>
      <c r="S312" s="29" t="e">
        <f t="shared" si="46"/>
        <v>#REF!</v>
      </c>
      <c r="T312" s="29" t="e">
        <f t="shared" si="46"/>
        <v>#REF!</v>
      </c>
      <c r="U312" s="29" t="e">
        <f t="shared" si="46"/>
        <v>#REF!</v>
      </c>
      <c r="V312" s="29" t="e">
        <f t="shared" si="46"/>
        <v>#REF!</v>
      </c>
      <c r="W312" s="29" t="e">
        <f t="shared" si="46"/>
        <v>#REF!</v>
      </c>
      <c r="X312" s="29" t="e">
        <f t="shared" si="46"/>
        <v>#REF!</v>
      </c>
      <c r="Y312" s="29" t="e">
        <f t="shared" si="46"/>
        <v>#REF!</v>
      </c>
      <c r="Z312" s="29" t="e">
        <f t="shared" si="46"/>
        <v>#REF!</v>
      </c>
      <c r="AA312" s="29" t="e">
        <f t="shared" si="46"/>
        <v>#REF!</v>
      </c>
      <c r="AB312" s="29" t="e">
        <f t="shared" si="46"/>
        <v>#REF!</v>
      </c>
      <c r="AC312" s="29" t="e">
        <f t="shared" si="46"/>
        <v>#REF!</v>
      </c>
      <c r="AD312" s="29" t="e">
        <f t="shared" si="46"/>
        <v>#REF!</v>
      </c>
    </row>
    <row r="313" spans="2:30" s="29" customFormat="1" ht="11.25">
      <c r="B313" s="29">
        <v>21</v>
      </c>
      <c r="C313" s="29" t="e">
        <f>#REF!*21</f>
        <v>#REF!</v>
      </c>
      <c r="D313" s="29" t="e">
        <f>#REF!*21</f>
        <v>#REF!</v>
      </c>
      <c r="E313" s="29" t="e">
        <f>#REF!*21</f>
        <v>#REF!</v>
      </c>
      <c r="F313" s="29" t="e">
        <f>#REF!*21</f>
        <v>#REF!</v>
      </c>
      <c r="G313" s="29" t="e">
        <f>#REF!*21</f>
        <v>#REF!</v>
      </c>
      <c r="H313" s="29" t="e">
        <f>#REF!*21</f>
        <v>#REF!</v>
      </c>
      <c r="I313" s="29" t="e">
        <f>#REF!*21</f>
        <v>#REF!</v>
      </c>
      <c r="J313" s="29" t="e">
        <f>#REF!*21</f>
        <v>#REF!</v>
      </c>
      <c r="K313" s="29" t="e">
        <f>#REF!*21</f>
        <v>#REF!</v>
      </c>
      <c r="L313" s="29" t="e">
        <f>#REF!*21</f>
        <v>#REF!</v>
      </c>
      <c r="M313" s="29" t="e">
        <f>#REF!*21</f>
        <v>#REF!</v>
      </c>
      <c r="N313" s="29" t="e">
        <f>#REF!*21</f>
        <v>#REF!</v>
      </c>
      <c r="O313" s="29" t="e">
        <f>#REF!*21</f>
        <v>#REF!</v>
      </c>
      <c r="P313" s="29" t="e">
        <f>#REF!*21</f>
        <v>#REF!</v>
      </c>
      <c r="Q313" s="29" t="e">
        <f>#REF!*21</f>
        <v>#REF!</v>
      </c>
      <c r="R313" s="29" t="e">
        <f>#REF!*21</f>
        <v>#REF!</v>
      </c>
      <c r="S313" s="29" t="e">
        <f>#REF!*21</f>
        <v>#REF!</v>
      </c>
      <c r="T313" s="29" t="e">
        <f>#REF!*21</f>
        <v>#REF!</v>
      </c>
      <c r="U313" s="29" t="e">
        <f>#REF!*21</f>
        <v>#REF!</v>
      </c>
      <c r="V313" s="29" t="e">
        <f>#REF!*21</f>
        <v>#REF!</v>
      </c>
      <c r="W313" s="29" t="e">
        <f>#REF!*21</f>
        <v>#REF!</v>
      </c>
      <c r="X313" s="29" t="e">
        <f>#REF!*21</f>
        <v>#REF!</v>
      </c>
      <c r="Y313" s="29" t="e">
        <f>#REF!*21</f>
        <v>#REF!</v>
      </c>
      <c r="Z313" s="29" t="e">
        <f>#REF!*21</f>
        <v>#REF!</v>
      </c>
      <c r="AA313" s="29" t="e">
        <f>#REF!*21</f>
        <v>#REF!</v>
      </c>
      <c r="AB313" s="29" t="e">
        <f>#REF!*21</f>
        <v>#REF!</v>
      </c>
      <c r="AC313" s="29" t="e">
        <f>#REF!*21</f>
        <v>#REF!</v>
      </c>
      <c r="AD313" s="29" t="e">
        <f>#REF!*21</f>
        <v>#REF!</v>
      </c>
    </row>
    <row r="314" spans="1:30" s="29" customFormat="1" ht="11.25">
      <c r="A314" s="29" t="s">
        <v>70</v>
      </c>
      <c r="C314" s="29" t="e">
        <f aca="true" t="shared" si="47" ref="C314:H314">C310+C313</f>
        <v>#REF!</v>
      </c>
      <c r="D314" s="29" t="e">
        <f t="shared" si="47"/>
        <v>#REF!</v>
      </c>
      <c r="E314" s="29" t="e">
        <f t="shared" si="47"/>
        <v>#REF!</v>
      </c>
      <c r="F314" s="29" t="e">
        <f t="shared" si="47"/>
        <v>#REF!</v>
      </c>
      <c r="G314" s="29" t="e">
        <f t="shared" si="47"/>
        <v>#REF!</v>
      </c>
      <c r="H314" s="29" t="e">
        <f t="shared" si="47"/>
        <v>#REF!</v>
      </c>
      <c r="I314" s="29">
        <v>260</v>
      </c>
      <c r="J314" s="29">
        <v>88</v>
      </c>
      <c r="K314" s="29" t="e">
        <f aca="true" t="shared" si="48" ref="K314:U314">K310+K313</f>
        <v>#REF!</v>
      </c>
      <c r="L314" s="29" t="e">
        <f t="shared" si="48"/>
        <v>#REF!</v>
      </c>
      <c r="M314" s="29" t="e">
        <f t="shared" si="48"/>
        <v>#REF!</v>
      </c>
      <c r="N314" s="29" t="e">
        <f t="shared" si="48"/>
        <v>#REF!</v>
      </c>
      <c r="O314" s="29" t="e">
        <f t="shared" si="48"/>
        <v>#REF!</v>
      </c>
      <c r="P314" s="29" t="e">
        <f t="shared" si="48"/>
        <v>#REF!</v>
      </c>
      <c r="Q314" s="29" t="e">
        <f t="shared" si="48"/>
        <v>#REF!</v>
      </c>
      <c r="R314" s="29" t="e">
        <f t="shared" si="48"/>
        <v>#REF!</v>
      </c>
      <c r="S314" s="29" t="e">
        <f t="shared" si="48"/>
        <v>#REF!</v>
      </c>
      <c r="T314" s="29" t="e">
        <f t="shared" si="48"/>
        <v>#REF!</v>
      </c>
      <c r="U314" s="29" t="e">
        <f t="shared" si="48"/>
        <v>#REF!</v>
      </c>
      <c r="V314" s="29">
        <v>9</v>
      </c>
      <c r="W314" s="29" t="e">
        <f aca="true" t="shared" si="49" ref="W314:AD314">W310+W313</f>
        <v>#REF!</v>
      </c>
      <c r="X314" s="29" t="e">
        <f t="shared" si="49"/>
        <v>#REF!</v>
      </c>
      <c r="Y314" s="29" t="e">
        <f t="shared" si="49"/>
        <v>#REF!</v>
      </c>
      <c r="Z314" s="29" t="e">
        <f t="shared" si="49"/>
        <v>#REF!</v>
      </c>
      <c r="AA314" s="29" t="e">
        <f t="shared" si="49"/>
        <v>#REF!</v>
      </c>
      <c r="AB314" s="29" t="e">
        <f t="shared" si="49"/>
        <v>#REF!</v>
      </c>
      <c r="AC314" s="29" t="e">
        <f t="shared" si="49"/>
        <v>#REF!</v>
      </c>
      <c r="AD314" s="29" t="e">
        <f t="shared" si="49"/>
        <v>#REF!</v>
      </c>
    </row>
    <row r="315" spans="3:30" s="29" customFormat="1" ht="12.75">
      <c r="C315" s="47">
        <v>98</v>
      </c>
      <c r="D315" s="47">
        <v>43</v>
      </c>
      <c r="E315" s="47">
        <v>18</v>
      </c>
      <c r="F315" s="47">
        <v>20</v>
      </c>
      <c r="G315" s="47">
        <v>18</v>
      </c>
      <c r="H315" s="47">
        <v>156</v>
      </c>
      <c r="I315" s="49">
        <v>14</v>
      </c>
      <c r="J315" s="49">
        <v>250</v>
      </c>
      <c r="K315" s="47">
        <v>50</v>
      </c>
      <c r="L315" s="47">
        <v>620</v>
      </c>
      <c r="M315" s="47">
        <v>360</v>
      </c>
      <c r="N315" s="47">
        <v>130</v>
      </c>
      <c r="O315" s="47">
        <v>70</v>
      </c>
      <c r="P315" s="47">
        <v>10</v>
      </c>
      <c r="Q315" s="47">
        <v>130</v>
      </c>
      <c r="R315" s="47">
        <v>32</v>
      </c>
      <c r="S315" s="47">
        <v>230</v>
      </c>
      <c r="T315" s="47">
        <v>67</v>
      </c>
      <c r="U315" s="47">
        <v>25</v>
      </c>
      <c r="V315" s="49">
        <v>320</v>
      </c>
      <c r="W315" s="47">
        <v>82</v>
      </c>
      <c r="X315" s="47">
        <v>13</v>
      </c>
      <c r="Y315" s="47">
        <v>75</v>
      </c>
      <c r="Z315" s="47">
        <v>90</v>
      </c>
      <c r="AA315" s="35">
        <v>95</v>
      </c>
      <c r="AB315" s="48"/>
      <c r="AC315" s="47">
        <v>16</v>
      </c>
      <c r="AD315" s="48">
        <v>19</v>
      </c>
    </row>
    <row r="316" spans="3:30" s="29" customFormat="1" ht="11.25">
      <c r="C316" s="29" t="e">
        <f aca="true" t="shared" si="50" ref="C316:AD316">C314*C315</f>
        <v>#REF!</v>
      </c>
      <c r="D316" s="29" t="e">
        <f t="shared" si="50"/>
        <v>#REF!</v>
      </c>
      <c r="E316" s="29" t="e">
        <f t="shared" si="50"/>
        <v>#REF!</v>
      </c>
      <c r="F316" s="29" t="e">
        <f t="shared" si="50"/>
        <v>#REF!</v>
      </c>
      <c r="G316" s="29" t="e">
        <f t="shared" si="50"/>
        <v>#REF!</v>
      </c>
      <c r="H316" s="29" t="e">
        <f t="shared" si="50"/>
        <v>#REF!</v>
      </c>
      <c r="I316" s="29">
        <f t="shared" si="50"/>
        <v>3640</v>
      </c>
      <c r="J316" s="29">
        <f t="shared" si="50"/>
        <v>22000</v>
      </c>
      <c r="K316" s="29" t="e">
        <f t="shared" si="50"/>
        <v>#REF!</v>
      </c>
      <c r="L316" s="29" t="e">
        <f t="shared" si="50"/>
        <v>#REF!</v>
      </c>
      <c r="M316" s="29" t="e">
        <f t="shared" si="50"/>
        <v>#REF!</v>
      </c>
      <c r="N316" s="29" t="e">
        <f t="shared" si="50"/>
        <v>#REF!</v>
      </c>
      <c r="O316" s="29" t="e">
        <f t="shared" si="50"/>
        <v>#REF!</v>
      </c>
      <c r="P316" s="29" t="e">
        <f t="shared" si="50"/>
        <v>#REF!</v>
      </c>
      <c r="Q316" s="29" t="e">
        <f t="shared" si="50"/>
        <v>#REF!</v>
      </c>
      <c r="R316" s="29" t="e">
        <f t="shared" si="50"/>
        <v>#REF!</v>
      </c>
      <c r="S316" s="29" t="e">
        <f t="shared" si="50"/>
        <v>#REF!</v>
      </c>
      <c r="T316" s="29" t="e">
        <f t="shared" si="50"/>
        <v>#REF!</v>
      </c>
      <c r="U316" s="29" t="e">
        <f t="shared" si="50"/>
        <v>#REF!</v>
      </c>
      <c r="V316" s="29">
        <f t="shared" si="50"/>
        <v>2880</v>
      </c>
      <c r="W316" s="29" t="e">
        <f t="shared" si="50"/>
        <v>#REF!</v>
      </c>
      <c r="X316" s="29" t="e">
        <f t="shared" si="50"/>
        <v>#REF!</v>
      </c>
      <c r="Y316" s="29" t="e">
        <f t="shared" si="50"/>
        <v>#REF!</v>
      </c>
      <c r="Z316" s="29" t="e">
        <f t="shared" si="50"/>
        <v>#REF!</v>
      </c>
      <c r="AA316" s="29" t="e">
        <f t="shared" si="50"/>
        <v>#REF!</v>
      </c>
      <c r="AB316" s="29" t="e">
        <f t="shared" si="50"/>
        <v>#REF!</v>
      </c>
      <c r="AC316" s="29" t="e">
        <f t="shared" si="50"/>
        <v>#REF!</v>
      </c>
      <c r="AD316" s="29" t="e">
        <f t="shared" si="50"/>
        <v>#REF!</v>
      </c>
    </row>
    <row r="317" spans="1:32" s="29" customFormat="1" ht="11.25">
      <c r="A317" s="29" t="s">
        <v>71</v>
      </c>
      <c r="B317" s="29">
        <v>27</v>
      </c>
      <c r="C317" s="29">
        <f aca="true" t="shared" si="51" ref="C317:AF317">C82*27</f>
        <v>4.401000000000001</v>
      </c>
      <c r="D317" s="29">
        <f t="shared" si="51"/>
        <v>5.913000000000001</v>
      </c>
      <c r="E317" s="29">
        <f t="shared" si="51"/>
        <v>21.951</v>
      </c>
      <c r="F317" s="29">
        <f t="shared" si="51"/>
        <v>4.131</v>
      </c>
      <c r="G317" s="29">
        <f t="shared" si="51"/>
        <v>5.076</v>
      </c>
      <c r="H317" s="29">
        <f t="shared" si="51"/>
        <v>1.4850000000000005</v>
      </c>
      <c r="I317" s="29">
        <f t="shared" si="51"/>
        <v>48.35699999999999</v>
      </c>
      <c r="J317" s="29">
        <f t="shared" si="51"/>
        <v>34.8705</v>
      </c>
      <c r="K317" s="29">
        <f t="shared" si="51"/>
        <v>2.457</v>
      </c>
      <c r="L317" s="29">
        <f t="shared" si="51"/>
        <v>0.189</v>
      </c>
      <c r="M317" s="29">
        <f t="shared" si="51"/>
        <v>2.1600000000000006</v>
      </c>
      <c r="N317" s="29">
        <f t="shared" si="51"/>
        <v>3.375</v>
      </c>
      <c r="O317" s="29">
        <f t="shared" si="51"/>
        <v>0</v>
      </c>
      <c r="P317" s="29">
        <f t="shared" si="51"/>
        <v>2.754</v>
      </c>
      <c r="Q317" s="29">
        <f t="shared" si="51"/>
        <v>2.16</v>
      </c>
      <c r="R317" s="29">
        <f t="shared" si="51"/>
        <v>5.670000000000001</v>
      </c>
      <c r="S317" s="29">
        <f t="shared" si="51"/>
        <v>11.016</v>
      </c>
      <c r="T317" s="29">
        <f t="shared" si="51"/>
        <v>5.1408000000000005</v>
      </c>
      <c r="U317" s="29">
        <f t="shared" si="51"/>
        <v>1.2420000000000002</v>
      </c>
      <c r="V317" s="29">
        <f t="shared" si="51"/>
        <v>3.24</v>
      </c>
      <c r="W317" s="29">
        <f t="shared" si="51"/>
        <v>0</v>
      </c>
      <c r="X317" s="29">
        <f t="shared" si="51"/>
        <v>81</v>
      </c>
      <c r="Y317" s="29">
        <f t="shared" si="51"/>
        <v>1.296</v>
      </c>
      <c r="Z317" s="29">
        <f t="shared" si="51"/>
        <v>4.859999999999999</v>
      </c>
      <c r="AA317" s="29">
        <f t="shared" si="51"/>
        <v>1.08</v>
      </c>
      <c r="AB317" s="29">
        <f t="shared" si="51"/>
        <v>0</v>
      </c>
      <c r="AC317" s="29">
        <f t="shared" si="51"/>
        <v>5.346</v>
      </c>
      <c r="AD317" s="29">
        <f t="shared" si="51"/>
        <v>5.265000000000001</v>
      </c>
      <c r="AE317" s="29">
        <f t="shared" si="51"/>
        <v>2.16</v>
      </c>
      <c r="AF317" s="29">
        <f t="shared" si="51"/>
        <v>0.918</v>
      </c>
    </row>
    <row r="318" spans="1:40" s="29" customFormat="1" ht="11.25">
      <c r="A318" s="29" t="s">
        <v>77</v>
      </c>
      <c r="B318" s="29">
        <v>21</v>
      </c>
      <c r="C318" s="29" t="e">
        <f>#REF!*21</f>
        <v>#REF!</v>
      </c>
      <c r="D318" s="29" t="e">
        <f>#REF!*21</f>
        <v>#REF!</v>
      </c>
      <c r="E318" s="29" t="e">
        <f>#REF!*21</f>
        <v>#REF!</v>
      </c>
      <c r="F318" s="29" t="e">
        <f>#REF!*21</f>
        <v>#REF!</v>
      </c>
      <c r="G318" s="29" t="e">
        <f>#REF!*21</f>
        <v>#REF!</v>
      </c>
      <c r="H318" s="29" t="e">
        <f>#REF!*21</f>
        <v>#REF!</v>
      </c>
      <c r="I318" s="29" t="e">
        <f>#REF!*21</f>
        <v>#REF!</v>
      </c>
      <c r="J318" s="29" t="e">
        <f>#REF!*21</f>
        <v>#REF!</v>
      </c>
      <c r="K318" s="29" t="e">
        <f>#REF!*21</f>
        <v>#REF!</v>
      </c>
      <c r="L318" s="29" t="e">
        <f>#REF!*21</f>
        <v>#REF!</v>
      </c>
      <c r="M318" s="29" t="e">
        <f>#REF!*21</f>
        <v>#REF!</v>
      </c>
      <c r="N318" s="29" t="e">
        <f>#REF!*21</f>
        <v>#REF!</v>
      </c>
      <c r="O318" s="29" t="e">
        <f>#REF!*21</f>
        <v>#REF!</v>
      </c>
      <c r="P318" s="29" t="e">
        <f>#REF!*21</f>
        <v>#REF!</v>
      </c>
      <c r="Q318" s="29" t="e">
        <f>#REF!*21</f>
        <v>#REF!</v>
      </c>
      <c r="R318" s="29" t="e">
        <f>#REF!*21</f>
        <v>#REF!</v>
      </c>
      <c r="S318" s="29" t="e">
        <f>#REF!*21</f>
        <v>#REF!</v>
      </c>
      <c r="T318" s="29" t="e">
        <f>#REF!*21</f>
        <v>#REF!</v>
      </c>
      <c r="U318" s="29" t="e">
        <f>#REF!*21</f>
        <v>#REF!</v>
      </c>
      <c r="V318" s="29" t="e">
        <f>#REF!*21</f>
        <v>#REF!</v>
      </c>
      <c r="W318" s="29" t="e">
        <f>#REF!*21</f>
        <v>#REF!</v>
      </c>
      <c r="X318" s="29" t="e">
        <f>#REF!*21</f>
        <v>#REF!</v>
      </c>
      <c r="Y318" s="29" t="e">
        <f>#REF!*21</f>
        <v>#REF!</v>
      </c>
      <c r="Z318" s="29" t="e">
        <f>#REF!*21</f>
        <v>#REF!</v>
      </c>
      <c r="AA318" s="29" t="e">
        <f>#REF!*21</f>
        <v>#REF!</v>
      </c>
      <c r="AB318" s="29" t="e">
        <f>#REF!*21</f>
        <v>#REF!</v>
      </c>
      <c r="AC318" s="29" t="e">
        <f>#REF!*21</f>
        <v>#REF!</v>
      </c>
      <c r="AD318" s="29" t="e">
        <f>#REF!*21</f>
        <v>#REF!</v>
      </c>
      <c r="AE318" s="29" t="e">
        <f>#REF!*21</f>
        <v>#REF!</v>
      </c>
      <c r="AF318" s="29" t="e">
        <f>#REF!*21</f>
        <v>#REF!</v>
      </c>
      <c r="AG318" s="29" t="e">
        <f>#REF!*21</f>
        <v>#REF!</v>
      </c>
      <c r="AH318" s="29" t="e">
        <f>#REF!*21</f>
        <v>#REF!</v>
      </c>
      <c r="AI318" s="29" t="e">
        <f>#REF!*21</f>
        <v>#REF!</v>
      </c>
      <c r="AJ318" s="29" t="e">
        <f>#REF!*21</f>
        <v>#REF!</v>
      </c>
      <c r="AK318" s="29" t="e">
        <f>#REF!*21</f>
        <v>#REF!</v>
      </c>
      <c r="AL318" s="29" t="e">
        <f>#REF!*21</f>
        <v>#REF!</v>
      </c>
      <c r="AM318" s="29" t="e">
        <f>#REF!*21</f>
        <v>#REF!</v>
      </c>
      <c r="AN318" s="29" t="e">
        <f>#REF!*21</f>
        <v>#REF!</v>
      </c>
    </row>
    <row r="319" spans="3:31" s="29" customFormat="1" ht="11.25">
      <c r="C319" s="29" t="e">
        <f aca="true" t="shared" si="52" ref="C319:H319">C317+C318</f>
        <v>#REF!</v>
      </c>
      <c r="D319" s="29" t="e">
        <f t="shared" si="52"/>
        <v>#REF!</v>
      </c>
      <c r="E319" s="29" t="e">
        <f t="shared" si="52"/>
        <v>#REF!</v>
      </c>
      <c r="F319" s="29" t="e">
        <f t="shared" si="52"/>
        <v>#REF!</v>
      </c>
      <c r="G319" s="29" t="e">
        <f t="shared" si="52"/>
        <v>#REF!</v>
      </c>
      <c r="H319" s="29" t="e">
        <f t="shared" si="52"/>
        <v>#REF!</v>
      </c>
      <c r="I319" s="29">
        <v>64</v>
      </c>
      <c r="J319" s="29">
        <v>20</v>
      </c>
      <c r="K319" s="29" t="e">
        <f aca="true" t="shared" si="53" ref="K319:U319">K317+K318</f>
        <v>#REF!</v>
      </c>
      <c r="L319" s="29" t="e">
        <f t="shared" si="53"/>
        <v>#REF!</v>
      </c>
      <c r="M319" s="29" t="e">
        <f t="shared" si="53"/>
        <v>#REF!</v>
      </c>
      <c r="N319" s="29" t="e">
        <f t="shared" si="53"/>
        <v>#REF!</v>
      </c>
      <c r="O319" s="29" t="e">
        <f t="shared" si="53"/>
        <v>#REF!</v>
      </c>
      <c r="P319" s="29" t="e">
        <f t="shared" si="53"/>
        <v>#REF!</v>
      </c>
      <c r="Q319" s="29" t="e">
        <f t="shared" si="53"/>
        <v>#REF!</v>
      </c>
      <c r="R319" s="29" t="e">
        <f t="shared" si="53"/>
        <v>#REF!</v>
      </c>
      <c r="S319" s="29" t="e">
        <f t="shared" si="53"/>
        <v>#REF!</v>
      </c>
      <c r="T319" s="29" t="e">
        <f t="shared" si="53"/>
        <v>#REF!</v>
      </c>
      <c r="U319" s="29" t="e">
        <f t="shared" si="53"/>
        <v>#REF!</v>
      </c>
      <c r="V319" s="29">
        <v>2</v>
      </c>
      <c r="W319" s="29" t="e">
        <f aca="true" t="shared" si="54" ref="W319:AE319">W317+W318</f>
        <v>#REF!</v>
      </c>
      <c r="X319" s="29" t="e">
        <f t="shared" si="54"/>
        <v>#REF!</v>
      </c>
      <c r="Y319" s="29" t="e">
        <f t="shared" si="54"/>
        <v>#REF!</v>
      </c>
      <c r="Z319" s="29" t="e">
        <f t="shared" si="54"/>
        <v>#REF!</v>
      </c>
      <c r="AA319" s="29" t="e">
        <f t="shared" si="54"/>
        <v>#REF!</v>
      </c>
      <c r="AB319" s="29" t="e">
        <f t="shared" si="54"/>
        <v>#REF!</v>
      </c>
      <c r="AC319" s="29" t="e">
        <f t="shared" si="54"/>
        <v>#REF!</v>
      </c>
      <c r="AD319" s="29" t="e">
        <f t="shared" si="54"/>
        <v>#REF!</v>
      </c>
      <c r="AE319" s="29" t="e">
        <f t="shared" si="54"/>
        <v>#REF!</v>
      </c>
    </row>
    <row r="320" spans="3:30" s="29" customFormat="1" ht="12.75">
      <c r="C320" s="47">
        <v>98</v>
      </c>
      <c r="D320" s="47">
        <v>43</v>
      </c>
      <c r="E320" s="47">
        <v>18</v>
      </c>
      <c r="F320" s="47">
        <v>20</v>
      </c>
      <c r="G320" s="47">
        <v>18</v>
      </c>
      <c r="H320" s="47">
        <v>156</v>
      </c>
      <c r="I320" s="49">
        <v>14</v>
      </c>
      <c r="J320" s="49">
        <v>250</v>
      </c>
      <c r="K320" s="47">
        <v>50</v>
      </c>
      <c r="L320" s="47">
        <v>620</v>
      </c>
      <c r="M320" s="47">
        <v>360</v>
      </c>
      <c r="N320" s="47">
        <v>130</v>
      </c>
      <c r="O320" s="47">
        <v>70</v>
      </c>
      <c r="P320" s="47">
        <v>10</v>
      </c>
      <c r="Q320" s="47">
        <v>130</v>
      </c>
      <c r="R320" s="47">
        <v>32</v>
      </c>
      <c r="S320" s="47">
        <v>230</v>
      </c>
      <c r="T320" s="47">
        <v>67</v>
      </c>
      <c r="U320" s="47">
        <v>25</v>
      </c>
      <c r="V320" s="49">
        <v>320</v>
      </c>
      <c r="W320" s="47">
        <v>82</v>
      </c>
      <c r="X320" s="47">
        <v>13</v>
      </c>
      <c r="Y320" s="47">
        <v>75</v>
      </c>
      <c r="Z320" s="47">
        <v>90</v>
      </c>
      <c r="AA320" s="35">
        <v>95</v>
      </c>
      <c r="AB320" s="48"/>
      <c r="AC320" s="47">
        <v>16</v>
      </c>
      <c r="AD320" s="48">
        <v>19</v>
      </c>
    </row>
    <row r="321" spans="3:33" s="29" customFormat="1" ht="11.25">
      <c r="C321" s="29" t="e">
        <f aca="true" t="shared" si="55" ref="C321:AG321">C319*C320</f>
        <v>#REF!</v>
      </c>
      <c r="D321" s="29" t="e">
        <f t="shared" si="55"/>
        <v>#REF!</v>
      </c>
      <c r="E321" s="29" t="e">
        <f t="shared" si="55"/>
        <v>#REF!</v>
      </c>
      <c r="F321" s="29" t="e">
        <f t="shared" si="55"/>
        <v>#REF!</v>
      </c>
      <c r="G321" s="29" t="e">
        <f t="shared" si="55"/>
        <v>#REF!</v>
      </c>
      <c r="H321" s="29" t="e">
        <f t="shared" si="55"/>
        <v>#REF!</v>
      </c>
      <c r="I321" s="29">
        <f t="shared" si="55"/>
        <v>896</v>
      </c>
      <c r="J321" s="29">
        <f t="shared" si="55"/>
        <v>5000</v>
      </c>
      <c r="K321" s="29" t="e">
        <f t="shared" si="55"/>
        <v>#REF!</v>
      </c>
      <c r="L321" s="29" t="e">
        <f t="shared" si="55"/>
        <v>#REF!</v>
      </c>
      <c r="M321" s="29" t="e">
        <f t="shared" si="55"/>
        <v>#REF!</v>
      </c>
      <c r="N321" s="29" t="e">
        <f t="shared" si="55"/>
        <v>#REF!</v>
      </c>
      <c r="O321" s="29" t="e">
        <f t="shared" si="55"/>
        <v>#REF!</v>
      </c>
      <c r="P321" s="29" t="e">
        <f t="shared" si="55"/>
        <v>#REF!</v>
      </c>
      <c r="Q321" s="29" t="e">
        <f t="shared" si="55"/>
        <v>#REF!</v>
      </c>
      <c r="R321" s="29" t="e">
        <f t="shared" si="55"/>
        <v>#REF!</v>
      </c>
      <c r="S321" s="29" t="e">
        <f t="shared" si="55"/>
        <v>#REF!</v>
      </c>
      <c r="T321" s="29" t="e">
        <f t="shared" si="55"/>
        <v>#REF!</v>
      </c>
      <c r="U321" s="29" t="e">
        <f t="shared" si="55"/>
        <v>#REF!</v>
      </c>
      <c r="V321" s="29">
        <f t="shared" si="55"/>
        <v>640</v>
      </c>
      <c r="W321" s="29" t="e">
        <f t="shared" si="55"/>
        <v>#REF!</v>
      </c>
      <c r="X321" s="29" t="e">
        <f t="shared" si="55"/>
        <v>#REF!</v>
      </c>
      <c r="Y321" s="29" t="e">
        <f t="shared" si="55"/>
        <v>#REF!</v>
      </c>
      <c r="Z321" s="29" t="e">
        <f t="shared" si="55"/>
        <v>#REF!</v>
      </c>
      <c r="AA321" s="29" t="e">
        <f t="shared" si="55"/>
        <v>#REF!</v>
      </c>
      <c r="AB321" s="29" t="e">
        <f t="shared" si="55"/>
        <v>#REF!</v>
      </c>
      <c r="AC321" s="29" t="e">
        <f t="shared" si="55"/>
        <v>#REF!</v>
      </c>
      <c r="AD321" s="29" t="e">
        <f t="shared" si="55"/>
        <v>#REF!</v>
      </c>
      <c r="AE321" s="29" t="e">
        <f t="shared" si="55"/>
        <v>#REF!</v>
      </c>
      <c r="AF321" s="29">
        <f t="shared" si="55"/>
        <v>0</v>
      </c>
      <c r="AG321" s="29">
        <f t="shared" si="55"/>
        <v>0</v>
      </c>
    </row>
    <row r="322" spans="2:30" s="29" customFormat="1" ht="11.25">
      <c r="B322" s="29">
        <v>50</v>
      </c>
      <c r="C322" s="29" t="e">
        <f>#REF!*50</f>
        <v>#REF!</v>
      </c>
      <c r="D322" s="29" t="e">
        <f>#REF!*50</f>
        <v>#REF!</v>
      </c>
      <c r="E322" s="29" t="e">
        <f>#REF!*50</f>
        <v>#REF!</v>
      </c>
      <c r="F322" s="29" t="e">
        <f>#REF!*50</f>
        <v>#REF!</v>
      </c>
      <c r="G322" s="29" t="e">
        <f>#REF!*50</f>
        <v>#REF!</v>
      </c>
      <c r="H322" s="29" t="e">
        <f>#REF!*50</f>
        <v>#REF!</v>
      </c>
      <c r="I322" s="29">
        <v>423</v>
      </c>
      <c r="J322" s="29" t="e">
        <f>#REF!*50</f>
        <v>#REF!</v>
      </c>
      <c r="K322" s="29" t="e">
        <f>#REF!*50</f>
        <v>#REF!</v>
      </c>
      <c r="L322" s="29" t="e">
        <f>#REF!*50</f>
        <v>#REF!</v>
      </c>
      <c r="M322" s="29" t="e">
        <f>#REF!*50</f>
        <v>#REF!</v>
      </c>
      <c r="N322" s="29" t="e">
        <f>#REF!*50</f>
        <v>#REF!</v>
      </c>
      <c r="P322" s="29" t="e">
        <f>#REF!*50</f>
        <v>#REF!</v>
      </c>
      <c r="Q322" s="29" t="e">
        <f>#REF!*50</f>
        <v>#REF!</v>
      </c>
      <c r="R322" s="29" t="e">
        <f>#REF!*50</f>
        <v>#REF!</v>
      </c>
      <c r="S322" s="29">
        <v>16.37</v>
      </c>
      <c r="T322" s="29" t="e">
        <f>#REF!*50</f>
        <v>#REF!</v>
      </c>
      <c r="U322" s="29" t="e">
        <f>#REF!*50</f>
        <v>#REF!</v>
      </c>
      <c r="Y322" s="29" t="e">
        <f>#REF!*50</f>
        <v>#REF!</v>
      </c>
      <c r="AA322" s="29" t="e">
        <f>#REF!*50</f>
        <v>#REF!</v>
      </c>
      <c r="AB322" s="29" t="e">
        <f>#REF!*50</f>
        <v>#REF!</v>
      </c>
      <c r="AC322" s="29" t="e">
        <f>#REF!*50</f>
        <v>#REF!</v>
      </c>
      <c r="AD322" s="29" t="e">
        <f>#REF!*50</f>
        <v>#REF!</v>
      </c>
    </row>
    <row r="323" spans="3:30" s="29" customFormat="1" ht="12.75">
      <c r="C323" s="47">
        <v>98</v>
      </c>
      <c r="D323" s="47">
        <v>43</v>
      </c>
      <c r="E323" s="47">
        <v>18</v>
      </c>
      <c r="F323" s="47">
        <v>20</v>
      </c>
      <c r="G323" s="47">
        <v>18</v>
      </c>
      <c r="H323" s="47">
        <v>156</v>
      </c>
      <c r="I323" s="49">
        <v>14</v>
      </c>
      <c r="J323" s="49">
        <v>250</v>
      </c>
      <c r="K323" s="47">
        <v>50</v>
      </c>
      <c r="L323" s="47">
        <v>620</v>
      </c>
      <c r="M323" s="47">
        <v>360</v>
      </c>
      <c r="N323" s="47">
        <v>130</v>
      </c>
      <c r="O323" s="47">
        <v>70</v>
      </c>
      <c r="P323" s="47">
        <v>10</v>
      </c>
      <c r="Q323" s="47">
        <v>130</v>
      </c>
      <c r="R323" s="47">
        <v>32</v>
      </c>
      <c r="S323" s="47">
        <v>230</v>
      </c>
      <c r="T323" s="47">
        <v>67</v>
      </c>
      <c r="U323" s="47">
        <v>25</v>
      </c>
      <c r="V323" s="49">
        <v>320</v>
      </c>
      <c r="W323" s="47">
        <v>82</v>
      </c>
      <c r="X323" s="47">
        <v>13</v>
      </c>
      <c r="Y323" s="47">
        <v>75</v>
      </c>
      <c r="Z323" s="47">
        <v>90</v>
      </c>
      <c r="AA323" s="35">
        <v>95</v>
      </c>
      <c r="AB323" s="48"/>
      <c r="AC323" s="47">
        <v>16</v>
      </c>
      <c r="AD323" s="48">
        <v>19</v>
      </c>
    </row>
    <row r="324" spans="3:31" s="29" customFormat="1" ht="11.25">
      <c r="C324" s="29" t="e">
        <f aca="true" t="shared" si="56" ref="C324:AE324">C322*C323</f>
        <v>#REF!</v>
      </c>
      <c r="D324" s="29" t="e">
        <f t="shared" si="56"/>
        <v>#REF!</v>
      </c>
      <c r="E324" s="29" t="e">
        <f t="shared" si="56"/>
        <v>#REF!</v>
      </c>
      <c r="F324" s="29" t="e">
        <f t="shared" si="56"/>
        <v>#REF!</v>
      </c>
      <c r="G324" s="29" t="e">
        <f t="shared" si="56"/>
        <v>#REF!</v>
      </c>
      <c r="H324" s="29" t="e">
        <f t="shared" si="56"/>
        <v>#REF!</v>
      </c>
      <c r="I324" s="29">
        <f t="shared" si="56"/>
        <v>5922</v>
      </c>
      <c r="J324" s="29" t="e">
        <f t="shared" si="56"/>
        <v>#REF!</v>
      </c>
      <c r="K324" s="29" t="e">
        <f t="shared" si="56"/>
        <v>#REF!</v>
      </c>
      <c r="L324" s="29" t="e">
        <f t="shared" si="56"/>
        <v>#REF!</v>
      </c>
      <c r="M324" s="29" t="e">
        <f t="shared" si="56"/>
        <v>#REF!</v>
      </c>
      <c r="N324" s="29" t="e">
        <f t="shared" si="56"/>
        <v>#REF!</v>
      </c>
      <c r="O324" s="29">
        <f t="shared" si="56"/>
        <v>0</v>
      </c>
      <c r="P324" s="29" t="e">
        <f t="shared" si="56"/>
        <v>#REF!</v>
      </c>
      <c r="Q324" s="29" t="e">
        <f t="shared" si="56"/>
        <v>#REF!</v>
      </c>
      <c r="R324" s="29" t="e">
        <f t="shared" si="56"/>
        <v>#REF!</v>
      </c>
      <c r="S324" s="29">
        <f t="shared" si="56"/>
        <v>3765.1000000000004</v>
      </c>
      <c r="T324" s="29" t="e">
        <f t="shared" si="56"/>
        <v>#REF!</v>
      </c>
      <c r="U324" s="29" t="e">
        <f t="shared" si="56"/>
        <v>#REF!</v>
      </c>
      <c r="V324" s="29">
        <f t="shared" si="56"/>
        <v>0</v>
      </c>
      <c r="W324" s="29">
        <f t="shared" si="56"/>
        <v>0</v>
      </c>
      <c r="X324" s="29">
        <f t="shared" si="56"/>
        <v>0</v>
      </c>
      <c r="Y324" s="29" t="e">
        <f t="shared" si="56"/>
        <v>#REF!</v>
      </c>
      <c r="Z324" s="29">
        <f t="shared" si="56"/>
        <v>0</v>
      </c>
      <c r="AA324" s="29" t="e">
        <f t="shared" si="56"/>
        <v>#REF!</v>
      </c>
      <c r="AB324" s="29" t="e">
        <f t="shared" si="56"/>
        <v>#REF!</v>
      </c>
      <c r="AC324" s="29" t="e">
        <f t="shared" si="56"/>
        <v>#REF!</v>
      </c>
      <c r="AD324" s="29" t="e">
        <f t="shared" si="56"/>
        <v>#REF!</v>
      </c>
      <c r="AE324" s="29">
        <f t="shared" si="56"/>
        <v>0</v>
      </c>
    </row>
    <row r="325" spans="2:30" s="29" customFormat="1" ht="11.25">
      <c r="B325" s="29">
        <v>37</v>
      </c>
      <c r="C325" s="29" t="e">
        <f>#REF!*37</f>
        <v>#REF!</v>
      </c>
      <c r="D325" s="29" t="e">
        <f>#REF!*37</f>
        <v>#REF!</v>
      </c>
      <c r="E325" s="29" t="e">
        <f>#REF!*37</f>
        <v>#REF!</v>
      </c>
      <c r="F325" s="29" t="e">
        <f>#REF!*37</f>
        <v>#REF!</v>
      </c>
      <c r="G325" s="29" t="e">
        <f>#REF!*37</f>
        <v>#REF!</v>
      </c>
      <c r="H325" s="29" t="e">
        <f>#REF!*37</f>
        <v>#REF!</v>
      </c>
      <c r="I325" s="29" t="e">
        <f>#REF!*37</f>
        <v>#REF!</v>
      </c>
      <c r="J325" s="29" t="e">
        <f>#REF!*37</f>
        <v>#REF!</v>
      </c>
      <c r="K325" s="29" t="e">
        <f>#REF!*37</f>
        <v>#REF!</v>
      </c>
      <c r="L325" s="29" t="e">
        <f>#REF!*37</f>
        <v>#REF!</v>
      </c>
      <c r="M325" s="29" t="e">
        <f>#REF!*37</f>
        <v>#REF!</v>
      </c>
      <c r="N325" s="29" t="e">
        <f>#REF!*37</f>
        <v>#REF!</v>
      </c>
      <c r="O325" s="29" t="e">
        <f>#REF!*37</f>
        <v>#REF!</v>
      </c>
      <c r="P325" s="29" t="e">
        <f>#REF!*37</f>
        <v>#REF!</v>
      </c>
      <c r="Q325" s="29" t="e">
        <f>#REF!*37</f>
        <v>#REF!</v>
      </c>
      <c r="R325" s="29" t="e">
        <f>#REF!*37</f>
        <v>#REF!</v>
      </c>
      <c r="S325" s="29" t="e">
        <f>#REF!*37</f>
        <v>#REF!</v>
      </c>
      <c r="T325" s="29" t="e">
        <f>#REF!*37</f>
        <v>#REF!</v>
      </c>
      <c r="U325" s="29" t="e">
        <f>#REF!*37</f>
        <v>#REF!</v>
      </c>
      <c r="V325" s="29" t="e">
        <f>#REF!*37</f>
        <v>#REF!</v>
      </c>
      <c r="W325" s="29" t="e">
        <f>#REF!*37</f>
        <v>#REF!</v>
      </c>
      <c r="X325" s="29" t="e">
        <f>#REF!*37</f>
        <v>#REF!</v>
      </c>
      <c r="Y325" s="29" t="e">
        <f>#REF!*37</f>
        <v>#REF!</v>
      </c>
      <c r="Z325" s="29" t="e">
        <f>#REF!*37</f>
        <v>#REF!</v>
      </c>
      <c r="AA325" s="29" t="e">
        <f>#REF!*37</f>
        <v>#REF!</v>
      </c>
      <c r="AB325" s="29" t="e">
        <f>#REF!*37</f>
        <v>#REF!</v>
      </c>
      <c r="AC325" s="29" t="e">
        <f>#REF!*37</f>
        <v>#REF!</v>
      </c>
      <c r="AD325" s="29" t="e">
        <f>#REF!*37</f>
        <v>#REF!</v>
      </c>
    </row>
    <row r="326" spans="3:30" s="29" customFormat="1" ht="11.25">
      <c r="C326" s="29" t="e">
        <f aca="true" t="shared" si="57" ref="C326:H326">C322+C325</f>
        <v>#REF!</v>
      </c>
      <c r="D326" s="29" t="e">
        <f t="shared" si="57"/>
        <v>#REF!</v>
      </c>
      <c r="E326" s="29" t="e">
        <f t="shared" si="57"/>
        <v>#REF!</v>
      </c>
      <c r="F326" s="29" t="e">
        <f t="shared" si="57"/>
        <v>#REF!</v>
      </c>
      <c r="G326" s="29" t="e">
        <f t="shared" si="57"/>
        <v>#REF!</v>
      </c>
      <c r="H326" s="29" t="e">
        <f t="shared" si="57"/>
        <v>#REF!</v>
      </c>
      <c r="I326" s="29">
        <v>480</v>
      </c>
      <c r="J326" s="29">
        <v>161.8</v>
      </c>
      <c r="K326" s="29" t="e">
        <f aca="true" t="shared" si="58" ref="K326:U326">K322+K325</f>
        <v>#REF!</v>
      </c>
      <c r="L326" s="29" t="e">
        <f t="shared" si="58"/>
        <v>#REF!</v>
      </c>
      <c r="M326" s="29" t="e">
        <f t="shared" si="58"/>
        <v>#REF!</v>
      </c>
      <c r="N326" s="29" t="e">
        <f t="shared" si="58"/>
        <v>#REF!</v>
      </c>
      <c r="O326" s="29" t="e">
        <f t="shared" si="58"/>
        <v>#REF!</v>
      </c>
      <c r="P326" s="29" t="e">
        <f t="shared" si="58"/>
        <v>#REF!</v>
      </c>
      <c r="Q326" s="29" t="e">
        <f t="shared" si="58"/>
        <v>#REF!</v>
      </c>
      <c r="R326" s="29" t="e">
        <f t="shared" si="58"/>
        <v>#REF!</v>
      </c>
      <c r="S326" s="29" t="e">
        <f t="shared" si="58"/>
        <v>#REF!</v>
      </c>
      <c r="T326" s="29" t="e">
        <f t="shared" si="58"/>
        <v>#REF!</v>
      </c>
      <c r="U326" s="29" t="e">
        <f t="shared" si="58"/>
        <v>#REF!</v>
      </c>
      <c r="V326" s="29">
        <v>16</v>
      </c>
      <c r="W326" s="29" t="e">
        <f aca="true" t="shared" si="59" ref="W326:AD326">W322+W325</f>
        <v>#REF!</v>
      </c>
      <c r="X326" s="29" t="e">
        <f t="shared" si="59"/>
        <v>#REF!</v>
      </c>
      <c r="Y326" s="29" t="e">
        <f t="shared" si="59"/>
        <v>#REF!</v>
      </c>
      <c r="Z326" s="29" t="e">
        <f t="shared" si="59"/>
        <v>#REF!</v>
      </c>
      <c r="AA326" s="29" t="e">
        <f t="shared" si="59"/>
        <v>#REF!</v>
      </c>
      <c r="AB326" s="29" t="e">
        <f t="shared" si="59"/>
        <v>#REF!</v>
      </c>
      <c r="AC326" s="29" t="e">
        <f t="shared" si="59"/>
        <v>#REF!</v>
      </c>
      <c r="AD326" s="29" t="e">
        <f t="shared" si="59"/>
        <v>#REF!</v>
      </c>
    </row>
    <row r="327" spans="3:30" s="29" customFormat="1" ht="12.75">
      <c r="C327" s="47">
        <v>98</v>
      </c>
      <c r="D327" s="47">
        <v>43</v>
      </c>
      <c r="E327" s="47">
        <v>18</v>
      </c>
      <c r="F327" s="47">
        <v>20</v>
      </c>
      <c r="G327" s="47">
        <v>18</v>
      </c>
      <c r="H327" s="47">
        <v>156</v>
      </c>
      <c r="I327" s="49">
        <v>14</v>
      </c>
      <c r="J327" s="49">
        <v>250</v>
      </c>
      <c r="K327" s="47">
        <v>50</v>
      </c>
      <c r="L327" s="47">
        <v>620</v>
      </c>
      <c r="M327" s="47">
        <v>360</v>
      </c>
      <c r="N327" s="47">
        <v>130</v>
      </c>
      <c r="O327" s="47">
        <v>70</v>
      </c>
      <c r="P327" s="47">
        <v>10</v>
      </c>
      <c r="Q327" s="47">
        <v>130</v>
      </c>
      <c r="R327" s="47">
        <v>32</v>
      </c>
      <c r="S327" s="47">
        <v>230</v>
      </c>
      <c r="T327" s="47">
        <v>67</v>
      </c>
      <c r="U327" s="47">
        <v>25</v>
      </c>
      <c r="V327" s="49">
        <v>320</v>
      </c>
      <c r="W327" s="47">
        <v>82</v>
      </c>
      <c r="X327" s="47">
        <v>13</v>
      </c>
      <c r="Y327" s="47">
        <v>75</v>
      </c>
      <c r="Z327" s="47">
        <v>90</v>
      </c>
      <c r="AA327" s="35">
        <v>95</v>
      </c>
      <c r="AB327" s="48"/>
      <c r="AC327" s="47">
        <v>16</v>
      </c>
      <c r="AD327" s="48">
        <v>19</v>
      </c>
    </row>
    <row r="328" spans="3:30" s="29" customFormat="1" ht="11.25">
      <c r="C328" s="29" t="e">
        <f aca="true" t="shared" si="60" ref="C328:AD328">C326*C327</f>
        <v>#REF!</v>
      </c>
      <c r="D328" s="29" t="e">
        <f t="shared" si="60"/>
        <v>#REF!</v>
      </c>
      <c r="E328" s="29" t="e">
        <f t="shared" si="60"/>
        <v>#REF!</v>
      </c>
      <c r="F328" s="29" t="e">
        <f t="shared" si="60"/>
        <v>#REF!</v>
      </c>
      <c r="G328" s="29" t="e">
        <f t="shared" si="60"/>
        <v>#REF!</v>
      </c>
      <c r="H328" s="29" t="e">
        <f t="shared" si="60"/>
        <v>#REF!</v>
      </c>
      <c r="I328" s="29">
        <f t="shared" si="60"/>
        <v>6720</v>
      </c>
      <c r="J328" s="29">
        <f t="shared" si="60"/>
        <v>40450</v>
      </c>
      <c r="K328" s="29" t="e">
        <f t="shared" si="60"/>
        <v>#REF!</v>
      </c>
      <c r="L328" s="29" t="e">
        <f t="shared" si="60"/>
        <v>#REF!</v>
      </c>
      <c r="M328" s="29" t="e">
        <f t="shared" si="60"/>
        <v>#REF!</v>
      </c>
      <c r="N328" s="29" t="e">
        <f t="shared" si="60"/>
        <v>#REF!</v>
      </c>
      <c r="O328" s="29" t="e">
        <f t="shared" si="60"/>
        <v>#REF!</v>
      </c>
      <c r="P328" s="29" t="e">
        <f t="shared" si="60"/>
        <v>#REF!</v>
      </c>
      <c r="Q328" s="29" t="e">
        <f t="shared" si="60"/>
        <v>#REF!</v>
      </c>
      <c r="R328" s="29" t="e">
        <f t="shared" si="60"/>
        <v>#REF!</v>
      </c>
      <c r="S328" s="29" t="e">
        <f t="shared" si="60"/>
        <v>#REF!</v>
      </c>
      <c r="T328" s="29" t="e">
        <f t="shared" si="60"/>
        <v>#REF!</v>
      </c>
      <c r="U328" s="29" t="e">
        <f t="shared" si="60"/>
        <v>#REF!</v>
      </c>
      <c r="V328" s="29">
        <f t="shared" si="60"/>
        <v>5120</v>
      </c>
      <c r="W328" s="29" t="e">
        <f t="shared" si="60"/>
        <v>#REF!</v>
      </c>
      <c r="X328" s="29" t="e">
        <f t="shared" si="60"/>
        <v>#REF!</v>
      </c>
      <c r="Y328" s="29" t="e">
        <f t="shared" si="60"/>
        <v>#REF!</v>
      </c>
      <c r="Z328" s="29" t="e">
        <f t="shared" si="60"/>
        <v>#REF!</v>
      </c>
      <c r="AA328" s="29" t="e">
        <f t="shared" si="60"/>
        <v>#REF!</v>
      </c>
      <c r="AB328" s="29" t="e">
        <f t="shared" si="60"/>
        <v>#REF!</v>
      </c>
      <c r="AC328" s="29" t="e">
        <f t="shared" si="60"/>
        <v>#REF!</v>
      </c>
      <c r="AD328" s="29" t="e">
        <f t="shared" si="60"/>
        <v>#REF!</v>
      </c>
    </row>
    <row r="329" spans="2:30" s="29" customFormat="1" ht="11.25">
      <c r="B329" s="29">
        <v>50</v>
      </c>
      <c r="C329" s="29">
        <f aca="true" t="shared" si="61" ref="C329:H329">C82*50</f>
        <v>8.150000000000002</v>
      </c>
      <c r="D329" s="29">
        <f t="shared" si="61"/>
        <v>10.950000000000001</v>
      </c>
      <c r="E329" s="29">
        <f t="shared" si="61"/>
        <v>40.650000000000006</v>
      </c>
      <c r="F329" s="29">
        <f t="shared" si="61"/>
        <v>7.650000000000001</v>
      </c>
      <c r="G329" s="29">
        <f t="shared" si="61"/>
        <v>9.4</v>
      </c>
      <c r="H329" s="29">
        <f t="shared" si="61"/>
        <v>2.750000000000001</v>
      </c>
      <c r="I329" s="29">
        <v>106</v>
      </c>
      <c r="J329" s="29">
        <f>J82*50</f>
        <v>64.57499999999999</v>
      </c>
      <c r="K329" s="29">
        <f>K82*50</f>
        <v>4.55</v>
      </c>
      <c r="L329" s="29">
        <f>L82*50</f>
        <v>0.35000000000000003</v>
      </c>
      <c r="M329" s="29">
        <f>M82*50</f>
        <v>4.000000000000002</v>
      </c>
      <c r="N329" s="29">
        <f>N82*50</f>
        <v>6.25</v>
      </c>
      <c r="P329" s="29">
        <f>P82*50</f>
        <v>5.1000000000000005</v>
      </c>
      <c r="Q329" s="29">
        <f>Q82*50</f>
        <v>4</v>
      </c>
      <c r="R329" s="29">
        <f>R82*50</f>
        <v>10.500000000000002</v>
      </c>
      <c r="S329" s="29">
        <v>8.13</v>
      </c>
      <c r="T329" s="29">
        <f>T82*50</f>
        <v>9.520000000000001</v>
      </c>
      <c r="U329" s="29">
        <f>U82*50</f>
        <v>2.3000000000000003</v>
      </c>
      <c r="Y329" s="29">
        <f>Y82*50</f>
        <v>2.4</v>
      </c>
      <c r="AA329" s="29">
        <f>AA82*50</f>
        <v>2</v>
      </c>
      <c r="AB329" s="29">
        <f>AB82*50</f>
        <v>0</v>
      </c>
      <c r="AC329" s="29">
        <f>AC82*50</f>
        <v>9.9</v>
      </c>
      <c r="AD329" s="29">
        <f>AD82*50</f>
        <v>9.75</v>
      </c>
    </row>
    <row r="330" spans="3:30" s="29" customFormat="1" ht="12.75">
      <c r="C330" s="47">
        <v>98</v>
      </c>
      <c r="D330" s="47">
        <v>43</v>
      </c>
      <c r="E330" s="47">
        <v>18</v>
      </c>
      <c r="F330" s="47">
        <v>20</v>
      </c>
      <c r="G330" s="47">
        <v>18</v>
      </c>
      <c r="H330" s="47">
        <v>156</v>
      </c>
      <c r="I330" s="49">
        <v>14</v>
      </c>
      <c r="J330" s="49">
        <v>250</v>
      </c>
      <c r="K330" s="47">
        <v>50</v>
      </c>
      <c r="L330" s="47">
        <v>620</v>
      </c>
      <c r="M330" s="47">
        <v>360</v>
      </c>
      <c r="N330" s="47">
        <v>130</v>
      </c>
      <c r="O330" s="47">
        <v>70</v>
      </c>
      <c r="P330" s="47">
        <v>10</v>
      </c>
      <c r="Q330" s="47">
        <v>130</v>
      </c>
      <c r="R330" s="47">
        <v>32</v>
      </c>
      <c r="S330" s="47">
        <v>230</v>
      </c>
      <c r="T330" s="47">
        <v>67</v>
      </c>
      <c r="U330" s="47">
        <v>25</v>
      </c>
      <c r="V330" s="49">
        <v>320</v>
      </c>
      <c r="W330" s="47">
        <v>82</v>
      </c>
      <c r="X330" s="47">
        <v>13</v>
      </c>
      <c r="Y330" s="47">
        <v>75</v>
      </c>
      <c r="Z330" s="47">
        <v>90</v>
      </c>
      <c r="AA330" s="35">
        <v>95</v>
      </c>
      <c r="AB330" s="48"/>
      <c r="AC330" s="47">
        <v>16</v>
      </c>
      <c r="AD330" s="48">
        <v>19</v>
      </c>
    </row>
    <row r="331" spans="3:30" s="29" customFormat="1" ht="11.25">
      <c r="C331" s="29">
        <f aca="true" t="shared" si="62" ref="C331:AD331">C329*C330</f>
        <v>798.7000000000002</v>
      </c>
      <c r="D331" s="29">
        <f t="shared" si="62"/>
        <v>470.85</v>
      </c>
      <c r="E331" s="29">
        <f t="shared" si="62"/>
        <v>731.7</v>
      </c>
      <c r="F331" s="29">
        <f t="shared" si="62"/>
        <v>153.00000000000003</v>
      </c>
      <c r="G331" s="29">
        <f t="shared" si="62"/>
        <v>169.20000000000002</v>
      </c>
      <c r="H331" s="29">
        <f t="shared" si="62"/>
        <v>429.0000000000001</v>
      </c>
      <c r="I331" s="29">
        <f t="shared" si="62"/>
        <v>1484</v>
      </c>
      <c r="J331" s="29">
        <f t="shared" si="62"/>
        <v>16143.749999999996</v>
      </c>
      <c r="K331" s="29">
        <f t="shared" si="62"/>
        <v>227.5</v>
      </c>
      <c r="L331" s="29">
        <f t="shared" si="62"/>
        <v>217.00000000000003</v>
      </c>
      <c r="M331" s="29">
        <f t="shared" si="62"/>
        <v>1440.0000000000007</v>
      </c>
      <c r="N331" s="29">
        <f t="shared" si="62"/>
        <v>812.5</v>
      </c>
      <c r="O331" s="29">
        <f t="shared" si="62"/>
        <v>0</v>
      </c>
      <c r="P331" s="29">
        <f t="shared" si="62"/>
        <v>51.00000000000001</v>
      </c>
      <c r="Q331" s="29">
        <f t="shared" si="62"/>
        <v>520</v>
      </c>
      <c r="R331" s="29">
        <f t="shared" si="62"/>
        <v>336.00000000000006</v>
      </c>
      <c r="S331" s="29">
        <f t="shared" si="62"/>
        <v>1869.9</v>
      </c>
      <c r="T331" s="29">
        <f t="shared" si="62"/>
        <v>637.8400000000001</v>
      </c>
      <c r="U331" s="29">
        <f t="shared" si="62"/>
        <v>57.50000000000001</v>
      </c>
      <c r="V331" s="29">
        <f t="shared" si="62"/>
        <v>0</v>
      </c>
      <c r="W331" s="29">
        <f t="shared" si="62"/>
        <v>0</v>
      </c>
      <c r="X331" s="29">
        <f t="shared" si="62"/>
        <v>0</v>
      </c>
      <c r="Y331" s="29">
        <f t="shared" si="62"/>
        <v>180</v>
      </c>
      <c r="Z331" s="29">
        <f t="shared" si="62"/>
        <v>0</v>
      </c>
      <c r="AA331" s="29">
        <f t="shared" si="62"/>
        <v>190</v>
      </c>
      <c r="AB331" s="29">
        <f t="shared" si="62"/>
        <v>0</v>
      </c>
      <c r="AC331" s="29">
        <f t="shared" si="62"/>
        <v>158.4</v>
      </c>
      <c r="AD331" s="29">
        <f t="shared" si="62"/>
        <v>185.25</v>
      </c>
    </row>
    <row r="332" spans="9:27" s="29" customFormat="1" ht="11.25">
      <c r="I332" s="42"/>
      <c r="V332" s="42"/>
      <c r="AA332" s="38"/>
    </row>
    <row r="333" spans="9:27" s="29" customFormat="1" ht="11.25">
      <c r="I333" s="42"/>
      <c r="V333" s="42"/>
      <c r="AA333" s="38"/>
    </row>
    <row r="334" spans="9:27" s="29" customFormat="1" ht="11.25">
      <c r="I334" s="42"/>
      <c r="V334" s="42"/>
      <c r="AA334" s="38"/>
    </row>
    <row r="335" spans="9:27" s="29" customFormat="1" ht="11.25">
      <c r="I335" s="42"/>
      <c r="V335" s="42"/>
      <c r="AA335" s="38"/>
    </row>
    <row r="336" spans="9:27" s="29" customFormat="1" ht="11.25">
      <c r="I336" s="42"/>
      <c r="V336" s="42"/>
      <c r="AA336" s="38"/>
    </row>
    <row r="337" spans="9:27" s="29" customFormat="1" ht="11.25">
      <c r="I337" s="42"/>
      <c r="V337" s="42"/>
      <c r="AA337" s="38"/>
    </row>
    <row r="338" spans="9:27" s="29" customFormat="1" ht="11.25">
      <c r="I338" s="42"/>
      <c r="V338" s="42"/>
      <c r="AA338" s="38"/>
    </row>
    <row r="339" spans="9:27" s="29" customFormat="1" ht="11.25">
      <c r="I339" s="42"/>
      <c r="V339" s="42"/>
      <c r="AA339" s="38"/>
    </row>
    <row r="340" spans="9:27" s="29" customFormat="1" ht="11.25">
      <c r="I340" s="42"/>
      <c r="V340" s="42"/>
      <c r="AA340" s="38"/>
    </row>
    <row r="341" spans="9:27" s="29" customFormat="1" ht="11.25">
      <c r="I341" s="42"/>
      <c r="V341" s="42"/>
      <c r="AA341" s="38"/>
    </row>
    <row r="342" spans="9:27" s="29" customFormat="1" ht="11.25">
      <c r="I342" s="42"/>
      <c r="V342" s="42"/>
      <c r="AA342" s="38"/>
    </row>
    <row r="343" spans="9:27" s="29" customFormat="1" ht="11.25">
      <c r="I343" s="42"/>
      <c r="V343" s="42"/>
      <c r="AA343" s="38"/>
    </row>
    <row r="344" spans="9:27" s="29" customFormat="1" ht="11.25">
      <c r="I344" s="42"/>
      <c r="V344" s="42"/>
      <c r="AA344" s="38"/>
    </row>
    <row r="345" spans="9:27" s="29" customFormat="1" ht="11.25">
      <c r="I345" s="42"/>
      <c r="V345" s="42"/>
      <c r="AA345" s="38"/>
    </row>
    <row r="346" spans="9:27" s="29" customFormat="1" ht="11.25">
      <c r="I346" s="42"/>
      <c r="V346" s="42"/>
      <c r="AA346" s="38"/>
    </row>
    <row r="347" spans="9:27" s="29" customFormat="1" ht="11.25">
      <c r="I347" s="42"/>
      <c r="V347" s="42"/>
      <c r="AA347" s="38"/>
    </row>
    <row r="348" spans="9:27" s="29" customFormat="1" ht="11.25">
      <c r="I348" s="42"/>
      <c r="V348" s="42"/>
      <c r="AA348" s="38"/>
    </row>
    <row r="349" spans="9:27" s="29" customFormat="1" ht="11.25">
      <c r="I349" s="42"/>
      <c r="V349" s="42"/>
      <c r="AA349" s="38"/>
    </row>
    <row r="350" spans="9:27" s="29" customFormat="1" ht="11.25">
      <c r="I350" s="42"/>
      <c r="V350" s="42"/>
      <c r="AA350" s="38"/>
    </row>
    <row r="351" spans="9:27" s="29" customFormat="1" ht="11.25">
      <c r="I351" s="42"/>
      <c r="V351" s="42"/>
      <c r="AA351" s="38"/>
    </row>
    <row r="352" spans="9:27" s="29" customFormat="1" ht="11.25">
      <c r="I352" s="42"/>
      <c r="V352" s="42"/>
      <c r="AA352" s="38"/>
    </row>
    <row r="353" spans="9:27" s="29" customFormat="1" ht="11.25">
      <c r="I353" s="42"/>
      <c r="V353" s="42"/>
      <c r="AA353" s="38"/>
    </row>
    <row r="354" spans="9:27" s="29" customFormat="1" ht="11.25">
      <c r="I354" s="42"/>
      <c r="V354" s="42"/>
      <c r="AA354" s="38"/>
    </row>
    <row r="355" spans="9:27" s="29" customFormat="1" ht="11.25">
      <c r="I355" s="42"/>
      <c r="V355" s="42"/>
      <c r="AA355" s="38"/>
    </row>
    <row r="356" spans="9:27" s="29" customFormat="1" ht="11.25">
      <c r="I356" s="42"/>
      <c r="V356" s="42"/>
      <c r="AA356" s="38"/>
    </row>
    <row r="357" spans="9:27" s="29" customFormat="1" ht="11.25">
      <c r="I357" s="42"/>
      <c r="V357" s="42"/>
      <c r="AA357" s="38"/>
    </row>
    <row r="358" spans="9:27" s="29" customFormat="1" ht="11.25">
      <c r="I358" s="42"/>
      <c r="V358" s="42"/>
      <c r="AA358" s="38"/>
    </row>
    <row r="359" spans="9:27" s="29" customFormat="1" ht="11.25">
      <c r="I359" s="42"/>
      <c r="V359" s="42"/>
      <c r="AA359" s="38"/>
    </row>
    <row r="360" spans="9:27" s="29" customFormat="1" ht="11.25">
      <c r="I360" s="42"/>
      <c r="V360" s="42"/>
      <c r="AA360" s="38"/>
    </row>
    <row r="361" spans="9:27" s="29" customFormat="1" ht="11.25">
      <c r="I361" s="42"/>
      <c r="V361" s="42"/>
      <c r="AA361" s="38"/>
    </row>
    <row r="362" spans="9:27" s="29" customFormat="1" ht="11.25">
      <c r="I362" s="42"/>
      <c r="V362" s="42"/>
      <c r="AA362" s="38"/>
    </row>
    <row r="363" spans="9:27" s="29" customFormat="1" ht="11.25">
      <c r="I363" s="42"/>
      <c r="V363" s="42"/>
      <c r="AA363" s="38"/>
    </row>
    <row r="364" spans="9:27" s="29" customFormat="1" ht="11.25">
      <c r="I364" s="42"/>
      <c r="V364" s="42"/>
      <c r="AA364" s="38"/>
    </row>
    <row r="365" spans="9:27" s="29" customFormat="1" ht="11.25">
      <c r="I365" s="42"/>
      <c r="V365" s="42"/>
      <c r="AA365" s="38"/>
    </row>
    <row r="366" spans="9:27" s="29" customFormat="1" ht="11.25">
      <c r="I366" s="42"/>
      <c r="V366" s="42"/>
      <c r="AA366" s="38"/>
    </row>
    <row r="367" spans="9:27" s="29" customFormat="1" ht="11.25">
      <c r="I367" s="42"/>
      <c r="V367" s="42"/>
      <c r="AA367" s="38"/>
    </row>
    <row r="368" spans="9:27" s="29" customFormat="1" ht="11.25">
      <c r="I368" s="42"/>
      <c r="V368" s="42"/>
      <c r="AA368" s="38"/>
    </row>
    <row r="369" spans="9:27" s="29" customFormat="1" ht="11.25">
      <c r="I369" s="42"/>
      <c r="V369" s="42"/>
      <c r="AA369" s="38"/>
    </row>
    <row r="370" spans="9:27" s="29" customFormat="1" ht="11.25">
      <c r="I370" s="42"/>
      <c r="V370" s="42"/>
      <c r="AA370" s="38"/>
    </row>
    <row r="371" spans="9:27" s="29" customFormat="1" ht="11.25">
      <c r="I371" s="42"/>
      <c r="V371" s="42"/>
      <c r="AA371" s="38"/>
    </row>
  </sheetData>
  <sheetProtection/>
  <mergeCells count="3">
    <mergeCell ref="A249:A253"/>
    <mergeCell ref="A216:A220"/>
    <mergeCell ref="A227:A231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0"/>
  <sheetViews>
    <sheetView tabSelected="1" zoomScalePageLayoutView="0" workbookViewId="0" topLeftCell="A1">
      <selection activeCell="H94" sqref="H94"/>
    </sheetView>
  </sheetViews>
  <sheetFormatPr defaultColWidth="9.140625" defaultRowHeight="12.75"/>
  <cols>
    <col min="1" max="1" width="17.28125" style="0" customWidth="1"/>
    <col min="2" max="2" width="5.8515625" style="0" customWidth="1"/>
    <col min="3" max="3" width="6.57421875" style="0" customWidth="1"/>
    <col min="4" max="4" width="7.140625" style="0" customWidth="1"/>
    <col min="5" max="5" width="6.140625" style="0" customWidth="1"/>
    <col min="6" max="6" width="5.7109375" style="0" customWidth="1"/>
    <col min="7" max="7" width="6.140625" style="0" customWidth="1"/>
    <col min="8" max="9" width="7.00390625" style="0" customWidth="1"/>
    <col min="10" max="10" width="6.140625" style="0" customWidth="1"/>
    <col min="11" max="11" width="7.140625" style="0" customWidth="1"/>
    <col min="12" max="12" width="7.00390625" style="0" customWidth="1"/>
    <col min="13" max="13" width="6.57421875" style="0" customWidth="1"/>
    <col min="14" max="14" width="6.7109375" style="0" customWidth="1"/>
    <col min="15" max="15" width="7.140625" style="0" customWidth="1"/>
    <col min="16" max="16" width="6.421875" style="0" customWidth="1"/>
    <col min="17" max="17" width="6.28125" style="0" customWidth="1"/>
    <col min="18" max="18" width="6.8515625" style="0" customWidth="1"/>
    <col min="19" max="19" width="6.57421875" style="0" customWidth="1"/>
    <col min="20" max="20" width="6.8515625" style="0" customWidth="1"/>
    <col min="21" max="21" width="7.57421875" style="0" customWidth="1"/>
    <col min="22" max="22" width="1.28515625" style="0" customWidth="1"/>
    <col min="23" max="23" width="0.71875" style="0" customWidth="1"/>
    <col min="24" max="24" width="0.85546875" style="0" customWidth="1"/>
    <col min="25" max="25" width="1.28515625" style="0" hidden="1" customWidth="1"/>
    <col min="26" max="26" width="2.7109375" style="0" hidden="1" customWidth="1"/>
    <col min="27" max="27" width="6.421875" style="0" customWidth="1"/>
    <col min="28" max="28" width="4.8515625" style="0" customWidth="1"/>
    <col min="29" max="29" width="6.28125" style="0" customWidth="1"/>
    <col min="30" max="30" width="6.00390625" style="0" customWidth="1"/>
    <col min="31" max="31" width="3.28125" style="0" customWidth="1"/>
    <col min="32" max="32" width="2.140625" style="0" customWidth="1"/>
  </cols>
  <sheetData>
    <row r="1" spans="1:35" ht="12.7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0" t="s">
        <v>8</v>
      </c>
      <c r="J1" s="40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97</v>
      </c>
      <c r="P1" s="3" t="s">
        <v>15</v>
      </c>
      <c r="Q1" s="3" t="s">
        <v>98</v>
      </c>
      <c r="R1" s="3" t="s">
        <v>17</v>
      </c>
      <c r="S1" s="3" t="s">
        <v>18</v>
      </c>
      <c r="T1" s="3" t="s">
        <v>19</v>
      </c>
      <c r="U1" s="3" t="s">
        <v>20</v>
      </c>
      <c r="V1" s="40"/>
      <c r="W1" s="3"/>
      <c r="X1" s="3"/>
      <c r="Y1" s="3"/>
      <c r="Z1" s="4"/>
      <c r="AA1" s="5" t="s">
        <v>26</v>
      </c>
      <c r="AB1" s="94"/>
      <c r="AC1" s="3" t="s">
        <v>28</v>
      </c>
      <c r="AD1" s="3" t="s">
        <v>29</v>
      </c>
      <c r="AE1" s="3"/>
      <c r="AF1" s="7"/>
      <c r="AG1" s="7"/>
      <c r="AH1" s="7"/>
      <c r="AI1" s="7"/>
    </row>
    <row r="2" spans="1:35" ht="12.75">
      <c r="A2" s="8"/>
      <c r="B2" s="9"/>
      <c r="C2" s="10"/>
      <c r="D2" s="10"/>
      <c r="E2" s="10"/>
      <c r="F2" s="10"/>
      <c r="G2" s="10"/>
      <c r="H2" s="10"/>
      <c r="I2" s="40"/>
      <c r="J2" s="40"/>
      <c r="K2" s="10"/>
      <c r="L2" s="10"/>
      <c r="M2" s="8"/>
      <c r="N2" s="8"/>
      <c r="O2" s="8"/>
      <c r="P2" s="10"/>
      <c r="Q2" s="8"/>
      <c r="R2" s="8"/>
      <c r="S2" s="8"/>
      <c r="T2" s="8"/>
      <c r="U2" s="8"/>
      <c r="V2" s="41"/>
      <c r="W2" s="8"/>
      <c r="X2" s="8"/>
      <c r="Y2" s="8"/>
      <c r="Z2" s="11"/>
      <c r="AA2" s="12"/>
      <c r="AB2" s="13"/>
      <c r="AC2" s="7"/>
      <c r="AD2" s="7"/>
      <c r="AE2" s="7"/>
      <c r="AF2" s="7"/>
      <c r="AG2" s="7"/>
      <c r="AH2" s="7"/>
      <c r="AI2" s="7"/>
    </row>
    <row r="3" spans="1:35" ht="12.75">
      <c r="A3" s="8"/>
      <c r="B3" s="9"/>
      <c r="C3" s="10"/>
      <c r="D3" s="10"/>
      <c r="E3" s="10"/>
      <c r="F3" s="10"/>
      <c r="G3" s="10"/>
      <c r="H3" s="10"/>
      <c r="I3" s="40"/>
      <c r="J3" s="40"/>
      <c r="K3" s="10"/>
      <c r="L3" s="10"/>
      <c r="M3" s="8"/>
      <c r="N3" s="8"/>
      <c r="O3" s="8"/>
      <c r="P3" s="10"/>
      <c r="Q3" s="8"/>
      <c r="R3" s="8"/>
      <c r="S3" s="8"/>
      <c r="T3" s="8"/>
      <c r="U3" s="8"/>
      <c r="V3" s="41"/>
      <c r="W3" s="8"/>
      <c r="X3" s="8"/>
      <c r="Y3" s="8"/>
      <c r="Z3" s="11"/>
      <c r="AA3" s="12"/>
      <c r="AB3" s="13"/>
      <c r="AC3" s="7"/>
      <c r="AD3" s="7"/>
      <c r="AE3" s="7"/>
      <c r="AF3" s="7"/>
      <c r="AG3" s="7"/>
      <c r="AH3" s="7"/>
      <c r="AI3" s="7"/>
    </row>
    <row r="4" spans="1:35" ht="12.75">
      <c r="A4" s="8" t="s">
        <v>96</v>
      </c>
      <c r="B4" s="9">
        <v>100</v>
      </c>
      <c r="C4" s="10">
        <v>0.006</v>
      </c>
      <c r="D4" s="10"/>
      <c r="E4" s="10"/>
      <c r="F4" s="10"/>
      <c r="G4" s="10"/>
      <c r="H4" s="10"/>
      <c r="I4" s="40">
        <v>0.018</v>
      </c>
      <c r="J4" s="40"/>
      <c r="K4" s="10"/>
      <c r="L4" s="10"/>
      <c r="M4" s="8"/>
      <c r="N4" s="8"/>
      <c r="O4" s="8">
        <v>0.165</v>
      </c>
      <c r="P4" s="10">
        <v>0.001</v>
      </c>
      <c r="Q4" s="8">
        <v>0.01</v>
      </c>
      <c r="R4" s="10"/>
      <c r="S4" s="8"/>
      <c r="T4" s="8"/>
      <c r="U4" s="8"/>
      <c r="V4" s="41"/>
      <c r="W4" s="8"/>
      <c r="X4" s="8"/>
      <c r="Y4" s="8"/>
      <c r="Z4" s="14"/>
      <c r="AA4" s="12"/>
      <c r="AB4" s="13"/>
      <c r="AC4" s="7"/>
      <c r="AD4" s="7"/>
      <c r="AE4" s="7"/>
      <c r="AF4" s="7"/>
      <c r="AG4" s="7"/>
      <c r="AH4" s="7"/>
      <c r="AI4" s="7"/>
    </row>
    <row r="5" spans="1:35" ht="12.75">
      <c r="A5" s="8" t="s">
        <v>99</v>
      </c>
      <c r="B5" s="15">
        <v>100</v>
      </c>
      <c r="C5" s="10"/>
      <c r="D5" s="10"/>
      <c r="E5" s="10"/>
      <c r="F5" s="10"/>
      <c r="G5" s="10"/>
      <c r="H5" s="10"/>
      <c r="I5" s="40"/>
      <c r="J5" s="40"/>
      <c r="K5" s="10"/>
      <c r="L5" s="10"/>
      <c r="M5" s="8">
        <v>0.0035</v>
      </c>
      <c r="N5" s="8"/>
      <c r="O5" s="8"/>
      <c r="P5" s="10">
        <v>0.002</v>
      </c>
      <c r="Q5" s="8"/>
      <c r="R5" s="8">
        <v>0.035</v>
      </c>
      <c r="S5" s="8"/>
      <c r="T5" s="8"/>
      <c r="U5" s="8"/>
      <c r="V5" s="41"/>
      <c r="W5" s="8"/>
      <c r="X5" s="8"/>
      <c r="Y5" s="8"/>
      <c r="Z5" s="14"/>
      <c r="AA5" s="12"/>
      <c r="AB5" s="13"/>
      <c r="AC5" s="7"/>
      <c r="AD5" s="7"/>
      <c r="AE5" s="7"/>
      <c r="AF5" s="7"/>
      <c r="AG5" s="7"/>
      <c r="AH5" s="7"/>
      <c r="AI5" s="7"/>
    </row>
    <row r="6" spans="1:35" ht="12.75">
      <c r="A6" s="8" t="s">
        <v>32</v>
      </c>
      <c r="B6" s="15">
        <v>50</v>
      </c>
      <c r="C6" s="10">
        <v>0.003</v>
      </c>
      <c r="D6" s="10"/>
      <c r="E6" s="10"/>
      <c r="F6" s="10">
        <v>0.004</v>
      </c>
      <c r="G6" s="10">
        <v>0.001</v>
      </c>
      <c r="H6" s="10">
        <v>0.003</v>
      </c>
      <c r="I6" s="40"/>
      <c r="J6" s="40"/>
      <c r="K6" s="10"/>
      <c r="L6" s="10"/>
      <c r="M6" s="8"/>
      <c r="N6" s="8"/>
      <c r="O6" s="8"/>
      <c r="P6" s="10"/>
      <c r="Q6" s="8"/>
      <c r="R6" s="8"/>
      <c r="S6" s="8"/>
      <c r="T6" s="8"/>
      <c r="U6" s="8">
        <v>0.002</v>
      </c>
      <c r="V6" s="41"/>
      <c r="W6" s="8"/>
      <c r="X6" s="8"/>
      <c r="Y6" s="8"/>
      <c r="Z6" s="14"/>
      <c r="AA6" s="12"/>
      <c r="AB6" s="13"/>
      <c r="AC6" s="7"/>
      <c r="AD6" s="7"/>
      <c r="AE6" s="7"/>
      <c r="AF6" s="7"/>
      <c r="AG6" s="7"/>
      <c r="AH6" s="7"/>
      <c r="AI6" s="7"/>
    </row>
    <row r="7" spans="1:35" ht="12.75">
      <c r="A7" s="8" t="s">
        <v>33</v>
      </c>
      <c r="B7" s="9">
        <v>200</v>
      </c>
      <c r="C7" s="10"/>
      <c r="D7" s="10">
        <v>0.015</v>
      </c>
      <c r="E7" s="10"/>
      <c r="F7" s="10"/>
      <c r="G7" s="10"/>
      <c r="H7" s="10"/>
      <c r="I7" s="40"/>
      <c r="J7" s="40"/>
      <c r="K7" s="10"/>
      <c r="L7" s="10">
        <v>0.001</v>
      </c>
      <c r="M7" s="8"/>
      <c r="N7" s="8"/>
      <c r="O7" s="8"/>
      <c r="P7" s="8"/>
      <c r="Q7" s="8"/>
      <c r="R7" s="8"/>
      <c r="S7" s="8"/>
      <c r="T7" s="8"/>
      <c r="U7" s="8"/>
      <c r="V7" s="41"/>
      <c r="W7" s="8"/>
      <c r="X7" s="8"/>
      <c r="Y7" s="8"/>
      <c r="Z7" s="14"/>
      <c r="AA7" s="12"/>
      <c r="AB7" s="13"/>
      <c r="AC7" s="7"/>
      <c r="AD7" s="7"/>
      <c r="AE7" s="7"/>
      <c r="AF7" s="7"/>
      <c r="AG7" s="7"/>
      <c r="AH7" s="7"/>
      <c r="AI7" s="7"/>
    </row>
    <row r="8" spans="1:35" ht="12.75">
      <c r="A8" s="8" t="s">
        <v>8</v>
      </c>
      <c r="B8" s="9">
        <v>85</v>
      </c>
      <c r="C8" s="10"/>
      <c r="D8" s="10"/>
      <c r="E8" s="10"/>
      <c r="F8" s="10"/>
      <c r="G8" s="10"/>
      <c r="H8" s="10"/>
      <c r="I8" s="40">
        <v>0.085</v>
      </c>
      <c r="J8" s="4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41"/>
      <c r="W8" s="8"/>
      <c r="X8" s="8"/>
      <c r="Y8" s="8"/>
      <c r="Z8" s="14"/>
      <c r="AA8" s="12"/>
      <c r="AB8" s="13"/>
      <c r="AC8" s="7"/>
      <c r="AD8" s="7"/>
      <c r="AE8" s="7"/>
      <c r="AF8" s="7"/>
      <c r="AG8" s="7"/>
      <c r="AH8" s="7"/>
      <c r="AI8" s="7"/>
    </row>
    <row r="9" spans="1:35" ht="12.75">
      <c r="A9" s="16"/>
      <c r="B9" s="9"/>
      <c r="C9" s="10"/>
      <c r="D9" s="10"/>
      <c r="E9" s="10"/>
      <c r="F9" s="10"/>
      <c r="G9" s="10"/>
      <c r="H9" s="10"/>
      <c r="I9" s="40"/>
      <c r="J9" s="40"/>
      <c r="K9" s="10"/>
      <c r="L9" s="10"/>
      <c r="M9" s="8"/>
      <c r="N9" s="8"/>
      <c r="O9" s="8"/>
      <c r="P9" s="8"/>
      <c r="Q9" s="8"/>
      <c r="R9" s="8"/>
      <c r="S9" s="8"/>
      <c r="T9" s="8"/>
      <c r="U9" s="8"/>
      <c r="V9" s="41"/>
      <c r="W9" s="10"/>
      <c r="X9" s="8"/>
      <c r="Y9" s="8"/>
      <c r="Z9" s="14"/>
      <c r="AA9" s="12"/>
      <c r="AB9" s="13"/>
      <c r="AC9" s="7"/>
      <c r="AD9" s="7"/>
      <c r="AE9" s="7"/>
      <c r="AF9" s="7"/>
      <c r="AG9" s="7"/>
      <c r="AH9" s="7"/>
      <c r="AI9" s="7"/>
    </row>
    <row r="10" spans="1:35" s="23" customFormat="1" ht="12.75">
      <c r="A10" s="17" t="s">
        <v>34</v>
      </c>
      <c r="B10" s="18"/>
      <c r="C10" s="17">
        <f aca="true" t="shared" si="0" ref="C10:U10">SUM(C2:C8)</f>
        <v>0.009000000000000001</v>
      </c>
      <c r="D10" s="17">
        <f t="shared" si="0"/>
        <v>0.015</v>
      </c>
      <c r="E10" s="17">
        <f t="shared" si="0"/>
        <v>0</v>
      </c>
      <c r="F10" s="17">
        <f t="shared" si="0"/>
        <v>0.004</v>
      </c>
      <c r="G10" s="17">
        <f t="shared" si="0"/>
        <v>0.001</v>
      </c>
      <c r="H10" s="17">
        <f t="shared" si="0"/>
        <v>0.003</v>
      </c>
      <c r="I10" s="40">
        <f t="shared" si="0"/>
        <v>0.10300000000000001</v>
      </c>
      <c r="J10" s="40">
        <f t="shared" si="0"/>
        <v>0</v>
      </c>
      <c r="K10" s="17">
        <f t="shared" si="0"/>
        <v>0</v>
      </c>
      <c r="L10" s="17">
        <f t="shared" si="0"/>
        <v>0.001</v>
      </c>
      <c r="M10" s="17">
        <f t="shared" si="0"/>
        <v>0.0035</v>
      </c>
      <c r="N10" s="17">
        <f t="shared" si="0"/>
        <v>0</v>
      </c>
      <c r="O10" s="17">
        <f t="shared" si="0"/>
        <v>0.165</v>
      </c>
      <c r="P10" s="17">
        <f t="shared" si="0"/>
        <v>0.003</v>
      </c>
      <c r="Q10" s="17">
        <f t="shared" si="0"/>
        <v>0.01</v>
      </c>
      <c r="R10" s="17">
        <f t="shared" si="0"/>
        <v>0.035</v>
      </c>
      <c r="S10" s="17">
        <f t="shared" si="0"/>
        <v>0</v>
      </c>
      <c r="T10" s="17">
        <f t="shared" si="0"/>
        <v>0</v>
      </c>
      <c r="U10" s="17">
        <f t="shared" si="0"/>
        <v>0.002</v>
      </c>
      <c r="V10" s="40"/>
      <c r="W10" s="17"/>
      <c r="X10" s="17"/>
      <c r="Y10" s="17"/>
      <c r="Z10" s="19"/>
      <c r="AA10" s="20">
        <f>SUM(AA2:AA9)</f>
        <v>0</v>
      </c>
      <c r="AB10" s="21"/>
      <c r="AC10" s="22"/>
      <c r="AD10" s="22"/>
      <c r="AE10" s="22"/>
      <c r="AF10" s="22">
        <f>SUM(AF2:AF9)</f>
        <v>0</v>
      </c>
      <c r="AG10" s="22"/>
      <c r="AH10" s="22"/>
      <c r="AI10" s="22"/>
    </row>
    <row r="11" spans="1:35" s="28" customFormat="1" ht="12.75">
      <c r="A11" s="1" t="s">
        <v>35</v>
      </c>
      <c r="B11" s="1"/>
      <c r="C11" s="1"/>
      <c r="D11" s="1"/>
      <c r="E11" s="1"/>
      <c r="F11" s="1"/>
      <c r="G11" s="1"/>
      <c r="H11" s="1"/>
      <c r="I11" s="41"/>
      <c r="J11" s="4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41"/>
      <c r="W11" s="1"/>
      <c r="X11" s="1"/>
      <c r="Y11" s="1"/>
      <c r="Z11" s="24"/>
      <c r="AA11" s="25"/>
      <c r="AB11" s="26"/>
      <c r="AC11" s="27"/>
      <c r="AD11" s="27"/>
      <c r="AE11" s="27"/>
      <c r="AF11" s="27"/>
      <c r="AG11" s="27"/>
      <c r="AH11" s="27"/>
      <c r="AI11" s="27"/>
    </row>
    <row r="12" spans="1:35" ht="12.75">
      <c r="A12" s="8" t="s">
        <v>58</v>
      </c>
      <c r="B12" s="8">
        <v>100</v>
      </c>
      <c r="C12" s="10">
        <v>0.005</v>
      </c>
      <c r="D12" s="10"/>
      <c r="E12" s="10"/>
      <c r="F12" s="10"/>
      <c r="G12" s="10"/>
      <c r="H12" s="10"/>
      <c r="I12" s="40"/>
      <c r="J12" s="40"/>
      <c r="K12" s="10"/>
      <c r="L12" s="10"/>
      <c r="M12" s="10"/>
      <c r="N12" s="10"/>
      <c r="O12" s="8"/>
      <c r="P12" s="10"/>
      <c r="Q12" s="8"/>
      <c r="R12" s="8"/>
      <c r="S12" s="8"/>
      <c r="T12" s="8"/>
      <c r="U12" s="8"/>
      <c r="V12" s="41"/>
      <c r="W12" s="8"/>
      <c r="X12" s="10"/>
      <c r="Y12" s="8"/>
      <c r="Z12" s="14"/>
      <c r="AA12" s="12"/>
      <c r="AB12" s="13"/>
      <c r="AC12" s="7"/>
      <c r="AD12" s="29">
        <v>0.088</v>
      </c>
      <c r="AE12" s="7"/>
      <c r="AF12" s="7"/>
      <c r="AG12" s="7"/>
      <c r="AH12" s="7"/>
      <c r="AI12" s="7"/>
    </row>
    <row r="13" spans="1:35" ht="12.75">
      <c r="A13" s="8" t="s">
        <v>105</v>
      </c>
      <c r="B13" s="8">
        <v>90</v>
      </c>
      <c r="C13" s="10">
        <v>0.012</v>
      </c>
      <c r="D13" s="10"/>
      <c r="E13" s="10"/>
      <c r="F13" s="10"/>
      <c r="G13" s="10">
        <v>0.032</v>
      </c>
      <c r="H13" s="10">
        <v>0</v>
      </c>
      <c r="I13" s="40"/>
      <c r="J13" s="10"/>
      <c r="K13" s="10">
        <v>0.007</v>
      </c>
      <c r="L13" s="10"/>
      <c r="M13" s="10"/>
      <c r="N13" s="10"/>
      <c r="O13" s="8">
        <v>0.078</v>
      </c>
      <c r="P13" s="10">
        <v>0.003</v>
      </c>
      <c r="Q13" s="8"/>
      <c r="R13" s="8"/>
      <c r="S13" s="8"/>
      <c r="T13" s="8"/>
      <c r="U13" s="10">
        <v>0.004</v>
      </c>
      <c r="V13" s="41"/>
      <c r="W13" s="8"/>
      <c r="X13" s="8"/>
      <c r="Y13" s="8"/>
      <c r="Z13" s="14"/>
      <c r="AA13" s="12"/>
      <c r="AB13" s="13"/>
      <c r="AC13" s="7"/>
      <c r="AD13" s="7">
        <f aca="true" t="shared" si="1" ref="AD13:AD18">SUM(AC13)</f>
        <v>0</v>
      </c>
      <c r="AE13" s="7"/>
      <c r="AF13" s="7"/>
      <c r="AG13" s="7"/>
      <c r="AH13" s="7"/>
      <c r="AI13" s="7"/>
    </row>
    <row r="14" spans="1:35" ht="12.75">
      <c r="A14" s="8" t="s">
        <v>32</v>
      </c>
      <c r="B14" s="15">
        <v>50</v>
      </c>
      <c r="C14" s="10">
        <v>0.003</v>
      </c>
      <c r="D14" s="10"/>
      <c r="E14" s="10"/>
      <c r="F14" s="10">
        <v>0.004</v>
      </c>
      <c r="G14" s="10">
        <v>0.001</v>
      </c>
      <c r="H14" s="10">
        <v>0.003</v>
      </c>
      <c r="I14" s="40"/>
      <c r="J14" s="40"/>
      <c r="K14" s="10"/>
      <c r="L14" s="10"/>
      <c r="M14" s="8"/>
      <c r="N14" s="8"/>
      <c r="O14" s="8"/>
      <c r="P14" s="10"/>
      <c r="Q14" s="8"/>
      <c r="R14" s="8"/>
      <c r="S14" s="8"/>
      <c r="T14" s="8"/>
      <c r="U14" s="8">
        <v>0.002</v>
      </c>
      <c r="V14" s="41"/>
      <c r="W14" s="8"/>
      <c r="X14" s="8"/>
      <c r="Y14" s="8"/>
      <c r="Z14" s="14"/>
      <c r="AA14" s="12">
        <f>SUM(Z14)</f>
        <v>0</v>
      </c>
      <c r="AB14" s="13"/>
      <c r="AC14" s="7">
        <f>SUM(AA14)</f>
        <v>0</v>
      </c>
      <c r="AD14" s="7">
        <f t="shared" si="1"/>
        <v>0</v>
      </c>
      <c r="AE14" s="7"/>
      <c r="AF14" s="7">
        <f>SUM(AF12)</f>
        <v>0</v>
      </c>
      <c r="AG14" s="7"/>
      <c r="AH14" s="7"/>
      <c r="AI14" s="7"/>
    </row>
    <row r="15" spans="1:35" ht="12.75">
      <c r="A15" s="8" t="s">
        <v>36</v>
      </c>
      <c r="B15" s="8">
        <v>100</v>
      </c>
      <c r="C15" s="10"/>
      <c r="D15" s="10"/>
      <c r="E15" s="10">
        <v>0.114</v>
      </c>
      <c r="F15" s="10"/>
      <c r="G15" s="10"/>
      <c r="H15" s="10"/>
      <c r="I15" s="40"/>
      <c r="J15" s="40"/>
      <c r="K15" s="10"/>
      <c r="L15" s="10"/>
      <c r="M15" s="10">
        <v>0.0035</v>
      </c>
      <c r="N15" s="10"/>
      <c r="O15" s="8"/>
      <c r="P15" s="10">
        <v>0.002</v>
      </c>
      <c r="Q15" s="8"/>
      <c r="R15" s="8"/>
      <c r="S15" s="8"/>
      <c r="T15" s="8"/>
      <c r="U15" s="8"/>
      <c r="V15" s="41"/>
      <c r="W15" s="8"/>
      <c r="X15" s="8"/>
      <c r="Y15" s="8"/>
      <c r="Z15" s="11"/>
      <c r="AA15" s="12">
        <f>SUM(Z15)</f>
        <v>0</v>
      </c>
      <c r="AB15" s="13"/>
      <c r="AC15" s="7">
        <f>SUM(AA15)</f>
        <v>0</v>
      </c>
      <c r="AD15" s="7">
        <f t="shared" si="1"/>
        <v>0</v>
      </c>
      <c r="AE15" s="7"/>
      <c r="AF15" s="7">
        <f>SUM(AF13)</f>
        <v>0</v>
      </c>
      <c r="AG15" s="7"/>
      <c r="AH15" s="7"/>
      <c r="AI15" s="7"/>
    </row>
    <row r="16" spans="1:35" ht="12.75">
      <c r="A16" s="8" t="s">
        <v>47</v>
      </c>
      <c r="B16" s="8">
        <v>200</v>
      </c>
      <c r="C16" s="10"/>
      <c r="D16" s="10">
        <v>0.015</v>
      </c>
      <c r="E16" s="10"/>
      <c r="F16" s="10"/>
      <c r="G16" s="10"/>
      <c r="H16" s="10"/>
      <c r="I16" s="40"/>
      <c r="J16" s="40"/>
      <c r="K16" s="10"/>
      <c r="L16" s="10">
        <v>0.001</v>
      </c>
      <c r="M16" s="10"/>
      <c r="N16" s="8"/>
      <c r="O16" s="8"/>
      <c r="P16" s="10"/>
      <c r="Q16" s="10"/>
      <c r="R16" s="10"/>
      <c r="S16" s="10"/>
      <c r="T16" s="10"/>
      <c r="U16" s="10"/>
      <c r="V16" s="40"/>
      <c r="W16" s="10"/>
      <c r="X16" s="10"/>
      <c r="Y16" s="8"/>
      <c r="Z16" s="14"/>
      <c r="AA16" s="12"/>
      <c r="AB16" s="13"/>
      <c r="AC16" s="7"/>
      <c r="AD16" s="7"/>
      <c r="AE16" s="7"/>
      <c r="AF16" s="7"/>
      <c r="AG16" s="7"/>
      <c r="AH16" s="7"/>
      <c r="AI16" s="7"/>
    </row>
    <row r="17" spans="1:35" ht="12.75">
      <c r="A17" s="8" t="s">
        <v>43</v>
      </c>
      <c r="B17" s="8" t="s">
        <v>63</v>
      </c>
      <c r="C17" s="10"/>
      <c r="D17" s="10"/>
      <c r="E17" s="10"/>
      <c r="F17" s="10"/>
      <c r="G17" s="10"/>
      <c r="H17" s="10"/>
      <c r="I17" s="40">
        <v>0.085</v>
      </c>
      <c r="J17" s="40"/>
      <c r="K17" s="10"/>
      <c r="L17" s="10"/>
      <c r="M17" s="10"/>
      <c r="N17" s="10"/>
      <c r="O17" s="8"/>
      <c r="P17" s="8"/>
      <c r="Q17" s="8"/>
      <c r="R17" s="8"/>
      <c r="S17" s="8"/>
      <c r="T17" s="8"/>
      <c r="U17" s="8"/>
      <c r="V17" s="41"/>
      <c r="W17" s="8"/>
      <c r="X17" s="8"/>
      <c r="Y17" s="8"/>
      <c r="Z17" s="11"/>
      <c r="AA17" s="12">
        <f>SUM(Z17)</f>
        <v>0</v>
      </c>
      <c r="AB17" s="13"/>
      <c r="AC17" s="7">
        <f>SUM(AA17)</f>
        <v>0</v>
      </c>
      <c r="AD17" s="7">
        <f t="shared" si="1"/>
        <v>0</v>
      </c>
      <c r="AE17" s="7"/>
      <c r="AF17" s="7">
        <f>SUM(AF15)</f>
        <v>0</v>
      </c>
      <c r="AG17" s="7"/>
      <c r="AH17" s="7"/>
      <c r="AI17" s="7"/>
    </row>
    <row r="18" spans="1:35" s="23" customFormat="1" ht="12.75">
      <c r="A18" s="17" t="s">
        <v>34</v>
      </c>
      <c r="B18" s="18"/>
      <c r="C18" s="17">
        <f aca="true" t="shared" si="2" ref="C18:U18">SUM(C12:C17)</f>
        <v>0.02</v>
      </c>
      <c r="D18" s="17">
        <f t="shared" si="2"/>
        <v>0.015</v>
      </c>
      <c r="E18" s="17">
        <f t="shared" si="2"/>
        <v>0.114</v>
      </c>
      <c r="F18" s="17">
        <f t="shared" si="2"/>
        <v>0.004</v>
      </c>
      <c r="G18" s="17">
        <f t="shared" si="2"/>
        <v>0.033</v>
      </c>
      <c r="H18" s="17">
        <f t="shared" si="2"/>
        <v>0.003</v>
      </c>
      <c r="I18" s="40">
        <f t="shared" si="2"/>
        <v>0.085</v>
      </c>
      <c r="J18" s="40">
        <f t="shared" si="2"/>
        <v>0</v>
      </c>
      <c r="K18" s="17">
        <f t="shared" si="2"/>
        <v>0.007</v>
      </c>
      <c r="L18" s="17">
        <f t="shared" si="2"/>
        <v>0.001</v>
      </c>
      <c r="M18" s="17">
        <f t="shared" si="2"/>
        <v>0.0035</v>
      </c>
      <c r="N18" s="17">
        <f t="shared" si="2"/>
        <v>0</v>
      </c>
      <c r="O18" s="17">
        <f t="shared" si="2"/>
        <v>0.078</v>
      </c>
      <c r="P18" s="17">
        <f t="shared" si="2"/>
        <v>0.005</v>
      </c>
      <c r="Q18" s="17">
        <f t="shared" si="2"/>
        <v>0</v>
      </c>
      <c r="R18" s="17">
        <f t="shared" si="2"/>
        <v>0</v>
      </c>
      <c r="S18" s="17">
        <f t="shared" si="2"/>
        <v>0</v>
      </c>
      <c r="T18" s="17">
        <f t="shared" si="2"/>
        <v>0</v>
      </c>
      <c r="U18" s="17">
        <f t="shared" si="2"/>
        <v>0.006</v>
      </c>
      <c r="V18" s="40"/>
      <c r="W18" s="17"/>
      <c r="X18" s="17"/>
      <c r="Y18" s="17"/>
      <c r="Z18" s="19"/>
      <c r="AA18" s="20">
        <f>SUM(Z18)</f>
        <v>0</v>
      </c>
      <c r="AB18" s="20">
        <f>SUM(AA18)</f>
        <v>0</v>
      </c>
      <c r="AC18" s="20">
        <f>SUM(AB18)</f>
        <v>0</v>
      </c>
      <c r="AD18" s="20">
        <f t="shared" si="1"/>
        <v>0</v>
      </c>
      <c r="AE18" s="20"/>
      <c r="AF18" s="22">
        <f>SUM(AF16)</f>
        <v>0</v>
      </c>
      <c r="AG18" s="22"/>
      <c r="AH18" s="22"/>
      <c r="AI18" s="22"/>
    </row>
    <row r="19" spans="1:35" s="28" customFormat="1" ht="12.75">
      <c r="A19" s="1" t="s">
        <v>39</v>
      </c>
      <c r="B19" s="1"/>
      <c r="C19" s="1"/>
      <c r="D19" s="1"/>
      <c r="E19" s="1"/>
      <c r="F19" s="1"/>
      <c r="G19" s="1"/>
      <c r="H19" s="1"/>
      <c r="I19" s="41"/>
      <c r="J19" s="4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41"/>
      <c r="W19" s="1"/>
      <c r="X19" s="1"/>
      <c r="Y19" s="1"/>
      <c r="Z19" s="6"/>
      <c r="AA19" s="25"/>
      <c r="AB19" s="26"/>
      <c r="AC19" s="27"/>
      <c r="AD19" s="27"/>
      <c r="AE19" s="27"/>
      <c r="AF19" s="27"/>
      <c r="AG19" s="27"/>
      <c r="AH19" s="27"/>
      <c r="AI19" s="27"/>
    </row>
    <row r="20" spans="1:35" ht="12.75">
      <c r="A20" s="16" t="s">
        <v>40</v>
      </c>
      <c r="B20" s="8">
        <v>100</v>
      </c>
      <c r="C20" s="8">
        <v>0.005</v>
      </c>
      <c r="D20" s="8">
        <v>0.005</v>
      </c>
      <c r="E20" s="8"/>
      <c r="F20" s="8">
        <v>0.013</v>
      </c>
      <c r="G20" s="8"/>
      <c r="H20" s="8"/>
      <c r="I20" s="41"/>
      <c r="J20" s="41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41"/>
      <c r="W20" s="8"/>
      <c r="X20" s="8"/>
      <c r="Y20" s="8"/>
      <c r="Z20" s="11"/>
      <c r="AA20" s="12"/>
      <c r="AB20" s="13"/>
      <c r="AC20" s="29">
        <v>0.099</v>
      </c>
      <c r="AD20" s="7"/>
      <c r="AE20" s="7"/>
      <c r="AF20" s="7"/>
      <c r="AG20" s="7"/>
      <c r="AH20" s="7"/>
      <c r="AI20" s="7"/>
    </row>
    <row r="21" spans="1:35" ht="12.75">
      <c r="A21" s="8" t="s">
        <v>96</v>
      </c>
      <c r="B21" s="9">
        <v>50</v>
      </c>
      <c r="C21" s="10">
        <v>0.006</v>
      </c>
      <c r="D21" s="10"/>
      <c r="E21" s="10"/>
      <c r="F21" s="10"/>
      <c r="G21" s="10"/>
      <c r="H21" s="10"/>
      <c r="I21" s="40">
        <v>0.018</v>
      </c>
      <c r="J21" s="40"/>
      <c r="K21" s="10"/>
      <c r="L21" s="10"/>
      <c r="M21" s="8"/>
      <c r="N21" s="8"/>
      <c r="O21" s="8">
        <v>0.0825</v>
      </c>
      <c r="P21" s="10">
        <v>0.001</v>
      </c>
      <c r="Q21" s="8">
        <v>0.01</v>
      </c>
      <c r="R21" s="10"/>
      <c r="S21" s="8"/>
      <c r="T21" s="8"/>
      <c r="U21" s="8"/>
      <c r="V21" s="41"/>
      <c r="W21" s="8"/>
      <c r="X21" s="8"/>
      <c r="Y21" s="8"/>
      <c r="Z21" s="14"/>
      <c r="AA21" s="12"/>
      <c r="AB21" s="13"/>
      <c r="AC21" s="7"/>
      <c r="AD21" s="7"/>
      <c r="AE21" s="7"/>
      <c r="AF21" s="7"/>
      <c r="AG21" s="7"/>
      <c r="AH21" s="7"/>
      <c r="AI21" s="7"/>
    </row>
    <row r="22" spans="1:35" ht="12.75">
      <c r="A22" s="8" t="s">
        <v>41</v>
      </c>
      <c r="B22" s="8">
        <v>100</v>
      </c>
      <c r="C22" s="10"/>
      <c r="D22" s="10"/>
      <c r="E22" s="10"/>
      <c r="F22" s="10"/>
      <c r="G22" s="10"/>
      <c r="H22" s="10"/>
      <c r="I22" s="40"/>
      <c r="J22" s="40"/>
      <c r="K22" s="10"/>
      <c r="L22" s="10"/>
      <c r="M22" s="10">
        <v>0.0035</v>
      </c>
      <c r="N22" s="10"/>
      <c r="O22" s="10"/>
      <c r="P22" s="10">
        <v>0.001</v>
      </c>
      <c r="Q22" s="10"/>
      <c r="R22" s="10">
        <v>0.035</v>
      </c>
      <c r="S22" s="10"/>
      <c r="T22" s="10"/>
      <c r="U22" s="10"/>
      <c r="V22" s="40"/>
      <c r="W22" s="10"/>
      <c r="X22" s="8"/>
      <c r="Y22" s="8"/>
      <c r="Z22" s="11"/>
      <c r="AA22" s="12"/>
      <c r="AB22" s="13"/>
      <c r="AC22" s="7"/>
      <c r="AD22" s="7"/>
      <c r="AE22" s="7"/>
      <c r="AF22" s="7">
        <f>SUM(AC22:AE22)</f>
        <v>0</v>
      </c>
      <c r="AG22" s="7"/>
      <c r="AH22" s="7"/>
      <c r="AI22" s="7"/>
    </row>
    <row r="23" spans="1:35" ht="12.75">
      <c r="A23" s="8" t="s">
        <v>32</v>
      </c>
      <c r="B23" s="15">
        <v>50</v>
      </c>
      <c r="C23" s="10">
        <v>0.003</v>
      </c>
      <c r="D23" s="10"/>
      <c r="E23" s="10"/>
      <c r="F23" s="10">
        <v>0.004</v>
      </c>
      <c r="G23" s="10">
        <v>0.001</v>
      </c>
      <c r="H23" s="10">
        <v>0.003</v>
      </c>
      <c r="I23" s="40"/>
      <c r="J23" s="40"/>
      <c r="K23" s="10"/>
      <c r="L23" s="10"/>
      <c r="M23" s="8"/>
      <c r="N23" s="8"/>
      <c r="O23" s="8"/>
      <c r="P23" s="10"/>
      <c r="Q23" s="8"/>
      <c r="R23" s="8"/>
      <c r="S23" s="8"/>
      <c r="T23" s="8"/>
      <c r="U23" s="8">
        <v>0.002</v>
      </c>
      <c r="V23" s="41"/>
      <c r="W23" s="8"/>
      <c r="X23" s="8"/>
      <c r="Y23" s="8"/>
      <c r="Z23" s="14"/>
      <c r="AA23" s="12"/>
      <c r="AB23" s="13"/>
      <c r="AC23" s="7"/>
      <c r="AD23" s="7"/>
      <c r="AE23" s="7"/>
      <c r="AF23" s="7">
        <f>SUM(AC23:AE23)</f>
        <v>0</v>
      </c>
      <c r="AG23" s="7"/>
      <c r="AH23" s="7"/>
      <c r="AI23" s="7"/>
    </row>
    <row r="24" spans="1:35" ht="12.75">
      <c r="A24" s="8" t="s">
        <v>47</v>
      </c>
      <c r="B24" s="8">
        <v>200</v>
      </c>
      <c r="C24" s="10"/>
      <c r="D24" s="10">
        <v>0.015</v>
      </c>
      <c r="E24" s="10"/>
      <c r="F24" s="10"/>
      <c r="G24" s="10"/>
      <c r="H24" s="10"/>
      <c r="I24" s="40"/>
      <c r="J24" s="40"/>
      <c r="K24" s="10"/>
      <c r="L24" s="10">
        <v>0.001</v>
      </c>
      <c r="M24" s="10"/>
      <c r="N24" s="8"/>
      <c r="O24" s="8"/>
      <c r="P24" s="10"/>
      <c r="Q24" s="10"/>
      <c r="R24" s="10"/>
      <c r="S24" s="10"/>
      <c r="T24" s="10"/>
      <c r="U24" s="10"/>
      <c r="V24" s="40"/>
      <c r="W24" s="10"/>
      <c r="X24" s="10"/>
      <c r="Y24" s="8"/>
      <c r="Z24" s="14"/>
      <c r="AA24" s="12"/>
      <c r="AB24" s="13"/>
      <c r="AC24" s="7"/>
      <c r="AD24" s="7"/>
      <c r="AE24" s="7"/>
      <c r="AF24" s="7"/>
      <c r="AG24" s="7"/>
      <c r="AH24" s="7"/>
      <c r="AI24" s="7"/>
    </row>
    <row r="25" spans="1:35" ht="12.75">
      <c r="A25" s="8" t="s">
        <v>43</v>
      </c>
      <c r="B25" s="8" t="s">
        <v>63</v>
      </c>
      <c r="C25" s="10"/>
      <c r="D25" s="10"/>
      <c r="E25" s="10"/>
      <c r="F25" s="10"/>
      <c r="G25" s="10"/>
      <c r="H25" s="10"/>
      <c r="I25" s="40">
        <v>0.085</v>
      </c>
      <c r="J25" s="40"/>
      <c r="K25" s="10"/>
      <c r="L25" s="10"/>
      <c r="M25" s="10"/>
      <c r="N25" s="10"/>
      <c r="O25" s="8"/>
      <c r="P25" s="8"/>
      <c r="Q25" s="8"/>
      <c r="R25" s="8"/>
      <c r="S25" s="8"/>
      <c r="T25" s="8"/>
      <c r="U25" s="8"/>
      <c r="V25" s="41"/>
      <c r="W25" s="8"/>
      <c r="X25" s="8"/>
      <c r="Y25" s="8"/>
      <c r="Z25" s="11"/>
      <c r="AA25" s="12">
        <f>SUM(Z25)</f>
        <v>0</v>
      </c>
      <c r="AB25" s="13"/>
      <c r="AC25" s="7">
        <f>SUM(AA25)</f>
        <v>0</v>
      </c>
      <c r="AD25" s="7">
        <f>SUM(AC25)</f>
        <v>0</v>
      </c>
      <c r="AE25" s="7"/>
      <c r="AF25" s="7">
        <f>SUM(AF23)</f>
        <v>0</v>
      </c>
      <c r="AG25" s="7"/>
      <c r="AH25" s="7"/>
      <c r="AI25" s="7"/>
    </row>
    <row r="26" spans="1:35" ht="12.75">
      <c r="A26" s="8"/>
      <c r="B26" s="8"/>
      <c r="C26" s="10"/>
      <c r="D26" s="10"/>
      <c r="E26" s="10"/>
      <c r="F26" s="10"/>
      <c r="G26" s="10"/>
      <c r="H26" s="10"/>
      <c r="I26" s="40"/>
      <c r="J26" s="4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40"/>
      <c r="W26" s="10"/>
      <c r="X26" s="8"/>
      <c r="Y26" s="8"/>
      <c r="Z26" s="14"/>
      <c r="AA26" s="12"/>
      <c r="AB26" s="13"/>
      <c r="AC26" s="7"/>
      <c r="AD26" s="7"/>
      <c r="AE26" s="7"/>
      <c r="AF26" s="7"/>
      <c r="AG26" s="7"/>
      <c r="AH26" s="7"/>
      <c r="AI26" s="7"/>
    </row>
    <row r="27" spans="1:35" s="23" customFormat="1" ht="12.75">
      <c r="A27" s="17" t="s">
        <v>34</v>
      </c>
      <c r="B27" s="17"/>
      <c r="C27" s="17">
        <f>SUM(C20:C26)</f>
        <v>0.013999999999999999</v>
      </c>
      <c r="D27" s="17">
        <f>SUM(D20:D26)</f>
        <v>0.02</v>
      </c>
      <c r="E27" s="17">
        <f>SUM(E20:E26)</f>
        <v>0</v>
      </c>
      <c r="F27" s="17">
        <f>SUM(F20:F26)</f>
        <v>0.017</v>
      </c>
      <c r="G27" s="17">
        <f aca="true" t="shared" si="3" ref="G27:U27">SUM(G21:G26)</f>
        <v>0.001</v>
      </c>
      <c r="H27" s="17">
        <f t="shared" si="3"/>
        <v>0.003</v>
      </c>
      <c r="I27" s="40">
        <f t="shared" si="3"/>
        <v>0.10300000000000001</v>
      </c>
      <c r="J27" s="40">
        <f t="shared" si="3"/>
        <v>0</v>
      </c>
      <c r="K27" s="17">
        <f t="shared" si="3"/>
        <v>0</v>
      </c>
      <c r="L27" s="17">
        <f t="shared" si="3"/>
        <v>0.001</v>
      </c>
      <c r="M27" s="17">
        <f t="shared" si="3"/>
        <v>0.0035</v>
      </c>
      <c r="N27" s="17">
        <f t="shared" si="3"/>
        <v>0</v>
      </c>
      <c r="O27" s="17">
        <f t="shared" si="3"/>
        <v>0.0825</v>
      </c>
      <c r="P27" s="17">
        <f t="shared" si="3"/>
        <v>0.002</v>
      </c>
      <c r="Q27" s="17">
        <f t="shared" si="3"/>
        <v>0.01</v>
      </c>
      <c r="R27" s="17">
        <f t="shared" si="3"/>
        <v>0.035</v>
      </c>
      <c r="S27" s="17">
        <f t="shared" si="3"/>
        <v>0</v>
      </c>
      <c r="T27" s="17">
        <f t="shared" si="3"/>
        <v>0</v>
      </c>
      <c r="U27" s="17">
        <f t="shared" si="3"/>
        <v>0.002</v>
      </c>
      <c r="V27" s="40"/>
      <c r="W27" s="17"/>
      <c r="X27" s="17"/>
      <c r="Y27" s="17"/>
      <c r="Z27" s="19"/>
      <c r="AA27" s="20">
        <v>0</v>
      </c>
      <c r="AB27" s="21"/>
      <c r="AC27" s="22">
        <v>0.099</v>
      </c>
      <c r="AD27" s="22">
        <v>0</v>
      </c>
      <c r="AE27" s="22"/>
      <c r="AF27" s="22"/>
      <c r="AG27" s="22"/>
      <c r="AH27" s="22"/>
      <c r="AI27" s="22"/>
    </row>
    <row r="28" spans="1:35" s="28" customFormat="1" ht="12.75">
      <c r="A28" s="1" t="s">
        <v>44</v>
      </c>
      <c r="B28" s="1"/>
      <c r="C28" s="1"/>
      <c r="D28" s="1"/>
      <c r="E28" s="1"/>
      <c r="F28" s="1"/>
      <c r="G28" s="1"/>
      <c r="H28" s="1"/>
      <c r="I28" s="41"/>
      <c r="J28" s="4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41"/>
      <c r="W28" s="1"/>
      <c r="X28" s="1"/>
      <c r="Y28" s="1"/>
      <c r="Z28" s="24"/>
      <c r="AA28" s="25"/>
      <c r="AB28" s="26"/>
      <c r="AC28" s="27"/>
      <c r="AD28" s="27"/>
      <c r="AE28" s="27"/>
      <c r="AF28" s="27"/>
      <c r="AG28" s="27"/>
      <c r="AH28" s="27"/>
      <c r="AI28" s="27"/>
    </row>
    <row r="29" spans="1:35" ht="12.75">
      <c r="A29" s="9"/>
      <c r="B29" s="8"/>
      <c r="C29" s="10"/>
      <c r="D29" s="10"/>
      <c r="E29" s="10"/>
      <c r="F29" s="10"/>
      <c r="G29" s="10"/>
      <c r="H29" s="10"/>
      <c r="I29" s="40"/>
      <c r="J29" s="40"/>
      <c r="K29" s="10"/>
      <c r="L29" s="10"/>
      <c r="M29" s="10"/>
      <c r="N29" s="8"/>
      <c r="O29" s="8"/>
      <c r="P29" s="10"/>
      <c r="Q29" s="10"/>
      <c r="R29" s="10"/>
      <c r="S29" s="10"/>
      <c r="T29" s="10"/>
      <c r="U29" s="10"/>
      <c r="V29" s="40"/>
      <c r="W29" s="10"/>
      <c r="X29" s="10"/>
      <c r="Y29" s="8"/>
      <c r="Z29" s="14"/>
      <c r="AA29" s="12"/>
      <c r="AB29" s="13"/>
      <c r="AC29" s="7"/>
      <c r="AD29" s="7"/>
      <c r="AE29" s="7"/>
      <c r="AF29" s="7"/>
      <c r="AG29" s="7"/>
      <c r="AH29" s="7"/>
      <c r="AI29" s="7"/>
    </row>
    <row r="30" spans="1:35" ht="12.75">
      <c r="A30" s="8"/>
      <c r="B30" s="8"/>
      <c r="C30" s="10"/>
      <c r="D30" s="10"/>
      <c r="E30" s="10"/>
      <c r="F30" s="10"/>
      <c r="G30" s="10"/>
      <c r="H30" s="10"/>
      <c r="I30" s="40"/>
      <c r="J30" s="40"/>
      <c r="K30" s="10"/>
      <c r="L30" s="10"/>
      <c r="M30" s="10"/>
      <c r="N30" s="8"/>
      <c r="O30" s="8"/>
      <c r="P30" s="10"/>
      <c r="Q30" s="10"/>
      <c r="R30" s="10"/>
      <c r="S30" s="10"/>
      <c r="T30" s="10"/>
      <c r="U30" s="10"/>
      <c r="V30" s="40"/>
      <c r="W30" s="10"/>
      <c r="X30" s="10"/>
      <c r="Y30" s="8"/>
      <c r="Z30" s="14"/>
      <c r="AA30" s="12"/>
      <c r="AB30" s="13"/>
      <c r="AC30" s="7"/>
      <c r="AD30" s="7"/>
      <c r="AE30" s="7"/>
      <c r="AF30" s="7"/>
      <c r="AG30" s="7"/>
      <c r="AH30" s="7"/>
      <c r="AI30" s="7"/>
    </row>
    <row r="31" spans="1:35" ht="12.75">
      <c r="A31" s="8" t="s">
        <v>100</v>
      </c>
      <c r="B31" s="15" t="s">
        <v>101</v>
      </c>
      <c r="C31" s="10">
        <v>0.005</v>
      </c>
      <c r="D31" s="10"/>
      <c r="E31" s="10"/>
      <c r="F31" s="10">
        <v>0.019</v>
      </c>
      <c r="G31" s="10">
        <v>0.017</v>
      </c>
      <c r="H31" s="10">
        <v>0.0035</v>
      </c>
      <c r="I31" s="40"/>
      <c r="J31" s="40"/>
      <c r="K31" s="10"/>
      <c r="L31" s="10"/>
      <c r="M31" s="8"/>
      <c r="N31" s="8"/>
      <c r="O31" s="8">
        <v>0.149</v>
      </c>
      <c r="P31" s="10"/>
      <c r="Q31" s="8"/>
      <c r="R31" s="8"/>
      <c r="S31" s="8"/>
      <c r="T31" s="8"/>
      <c r="U31" s="8">
        <v>0.005</v>
      </c>
      <c r="V31" s="41"/>
      <c r="W31" s="8"/>
      <c r="X31" s="8"/>
      <c r="Y31" s="8"/>
      <c r="Z31" s="14"/>
      <c r="AA31" s="12"/>
      <c r="AB31" s="13"/>
      <c r="AC31" s="7"/>
      <c r="AD31" s="7"/>
      <c r="AE31" s="7"/>
      <c r="AF31" s="7"/>
      <c r="AG31" s="7"/>
      <c r="AH31" s="7"/>
      <c r="AI31" s="7"/>
    </row>
    <row r="32" spans="1:35" ht="12.75">
      <c r="A32" s="8" t="s">
        <v>46</v>
      </c>
      <c r="B32" s="8">
        <v>100</v>
      </c>
      <c r="C32" s="10"/>
      <c r="D32" s="10"/>
      <c r="E32" s="10"/>
      <c r="F32" s="10"/>
      <c r="G32" s="10"/>
      <c r="H32" s="10"/>
      <c r="I32" s="40"/>
      <c r="J32" s="40"/>
      <c r="K32" s="10"/>
      <c r="L32" s="10"/>
      <c r="M32" s="10">
        <v>0.0035</v>
      </c>
      <c r="N32" s="8"/>
      <c r="O32" s="8"/>
      <c r="P32" s="10">
        <v>0.002</v>
      </c>
      <c r="Q32" s="10"/>
      <c r="R32" s="10"/>
      <c r="S32" s="10"/>
      <c r="T32" s="10">
        <v>0.0476</v>
      </c>
      <c r="U32" s="10"/>
      <c r="V32" s="40"/>
      <c r="W32" s="10"/>
      <c r="X32" s="10"/>
      <c r="Y32" s="8"/>
      <c r="Z32" s="14"/>
      <c r="AA32" s="12"/>
      <c r="AB32" s="13"/>
      <c r="AC32" s="7"/>
      <c r="AD32" s="7"/>
      <c r="AE32" s="7"/>
      <c r="AF32" s="7"/>
      <c r="AG32" s="7"/>
      <c r="AH32" s="7"/>
      <c r="AI32" s="7"/>
    </row>
    <row r="33" spans="1:35" ht="12.75">
      <c r="A33" s="8" t="s">
        <v>47</v>
      </c>
      <c r="B33" s="8">
        <v>200</v>
      </c>
      <c r="C33" s="10"/>
      <c r="D33" s="10">
        <v>0.015</v>
      </c>
      <c r="E33" s="10"/>
      <c r="F33" s="10"/>
      <c r="G33" s="10"/>
      <c r="H33" s="10"/>
      <c r="I33" s="40"/>
      <c r="J33" s="40"/>
      <c r="K33" s="10"/>
      <c r="L33" s="10">
        <v>0.001</v>
      </c>
      <c r="M33" s="10"/>
      <c r="N33" s="8"/>
      <c r="O33" s="8"/>
      <c r="P33" s="10"/>
      <c r="Q33" s="10"/>
      <c r="R33" s="10"/>
      <c r="S33" s="10"/>
      <c r="T33" s="10"/>
      <c r="U33" s="10"/>
      <c r="V33" s="40"/>
      <c r="W33" s="10"/>
      <c r="X33" s="10"/>
      <c r="Y33" s="8"/>
      <c r="Z33" s="14"/>
      <c r="AA33" s="12"/>
      <c r="AB33" s="13"/>
      <c r="AC33" s="7"/>
      <c r="AD33" s="7"/>
      <c r="AE33" s="7"/>
      <c r="AF33" s="7"/>
      <c r="AG33" s="7"/>
      <c r="AH33" s="7"/>
      <c r="AI33" s="7"/>
    </row>
    <row r="34" spans="1:35" ht="12.75">
      <c r="A34" s="8" t="s">
        <v>43</v>
      </c>
      <c r="B34" s="8" t="s">
        <v>63</v>
      </c>
      <c r="C34" s="10"/>
      <c r="D34" s="10"/>
      <c r="E34" s="10"/>
      <c r="F34" s="10"/>
      <c r="G34" s="10"/>
      <c r="H34" s="10"/>
      <c r="I34" s="40">
        <v>0.085</v>
      </c>
      <c r="J34" s="40"/>
      <c r="K34" s="10"/>
      <c r="L34" s="10"/>
      <c r="M34" s="10"/>
      <c r="N34" s="10"/>
      <c r="O34" s="8"/>
      <c r="P34" s="8"/>
      <c r="Q34" s="8"/>
      <c r="R34" s="8"/>
      <c r="S34" s="8"/>
      <c r="T34" s="8"/>
      <c r="U34" s="8"/>
      <c r="V34" s="41"/>
      <c r="W34" s="8"/>
      <c r="X34" s="8"/>
      <c r="Y34" s="8"/>
      <c r="Z34" s="11"/>
      <c r="AA34" s="12">
        <f>SUM(Z34)</f>
        <v>0</v>
      </c>
      <c r="AB34" s="13"/>
      <c r="AC34" s="7">
        <f>SUM(AA34)</f>
        <v>0</v>
      </c>
      <c r="AD34" s="7">
        <f>SUM(AC34)</f>
        <v>0</v>
      </c>
      <c r="AE34" s="7"/>
      <c r="AF34" s="7">
        <f>SUM(AF32)</f>
        <v>0</v>
      </c>
      <c r="AG34" s="7"/>
      <c r="AH34" s="7"/>
      <c r="AI34" s="7"/>
    </row>
    <row r="35" spans="1:35" s="23" customFormat="1" ht="12.75">
      <c r="A35" s="17" t="s">
        <v>34</v>
      </c>
      <c r="B35" s="17"/>
      <c r="C35" s="17">
        <f aca="true" t="shared" si="4" ref="C35:I35">SUM(C29:C34)</f>
        <v>0.005</v>
      </c>
      <c r="D35" s="17">
        <f t="shared" si="4"/>
        <v>0.015</v>
      </c>
      <c r="E35" s="17">
        <f t="shared" si="4"/>
        <v>0</v>
      </c>
      <c r="F35" s="17">
        <f t="shared" si="4"/>
        <v>0.019</v>
      </c>
      <c r="G35" s="17">
        <f t="shared" si="4"/>
        <v>0.017</v>
      </c>
      <c r="H35" s="17">
        <f t="shared" si="4"/>
        <v>0.0035</v>
      </c>
      <c r="I35" s="40">
        <f t="shared" si="4"/>
        <v>0.085</v>
      </c>
      <c r="J35" s="40"/>
      <c r="K35" s="17">
        <v>0</v>
      </c>
      <c r="L35" s="17">
        <f aca="true" t="shared" si="5" ref="L35:U35">SUM(L29:L34)</f>
        <v>0.001</v>
      </c>
      <c r="M35" s="17">
        <f t="shared" si="5"/>
        <v>0.0035</v>
      </c>
      <c r="N35" s="17">
        <f t="shared" si="5"/>
        <v>0</v>
      </c>
      <c r="O35" s="17">
        <f t="shared" si="5"/>
        <v>0.149</v>
      </c>
      <c r="P35" s="17">
        <f t="shared" si="5"/>
        <v>0.002</v>
      </c>
      <c r="Q35" s="17">
        <f t="shared" si="5"/>
        <v>0</v>
      </c>
      <c r="R35" s="17">
        <f t="shared" si="5"/>
        <v>0</v>
      </c>
      <c r="S35" s="17">
        <f t="shared" si="5"/>
        <v>0</v>
      </c>
      <c r="T35" s="17">
        <f t="shared" si="5"/>
        <v>0.0476</v>
      </c>
      <c r="U35" s="17">
        <f t="shared" si="5"/>
        <v>0.005</v>
      </c>
      <c r="V35" s="40"/>
      <c r="W35" s="17"/>
      <c r="X35" s="17"/>
      <c r="Y35" s="17"/>
      <c r="Z35" s="19"/>
      <c r="AA35" s="20">
        <v>0</v>
      </c>
      <c r="AB35" s="21"/>
      <c r="AC35" s="22">
        <v>0</v>
      </c>
      <c r="AD35" s="22">
        <v>0</v>
      </c>
      <c r="AE35" s="93"/>
      <c r="AF35" s="22"/>
      <c r="AG35" s="22"/>
      <c r="AH35" s="22"/>
      <c r="AI35" s="22"/>
    </row>
    <row r="36" spans="1:35" s="28" customFormat="1" ht="12.75">
      <c r="A36" s="1" t="s">
        <v>48</v>
      </c>
      <c r="B36" s="1"/>
      <c r="C36" s="1"/>
      <c r="D36" s="1"/>
      <c r="E36" s="1"/>
      <c r="F36" s="1"/>
      <c r="G36" s="1"/>
      <c r="H36" s="1"/>
      <c r="I36" s="41"/>
      <c r="J36" s="4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41"/>
      <c r="W36" s="1"/>
      <c r="X36" s="1"/>
      <c r="Y36" s="1"/>
      <c r="Z36" s="24"/>
      <c r="AA36" s="25"/>
      <c r="AB36" s="26"/>
      <c r="AC36" s="27"/>
      <c r="AD36" s="27"/>
      <c r="AE36" s="27"/>
      <c r="AF36" s="27"/>
      <c r="AG36" s="27"/>
      <c r="AH36" s="27"/>
      <c r="AI36" s="27"/>
    </row>
    <row r="37" spans="1:35" ht="12.75">
      <c r="A37" s="8" t="s">
        <v>96</v>
      </c>
      <c r="B37" s="9">
        <v>50</v>
      </c>
      <c r="C37" s="10">
        <v>0.006</v>
      </c>
      <c r="D37" s="10"/>
      <c r="E37" s="10"/>
      <c r="F37" s="10"/>
      <c r="G37" s="10"/>
      <c r="H37" s="10"/>
      <c r="I37" s="40">
        <v>0.018</v>
      </c>
      <c r="J37" s="40"/>
      <c r="K37" s="10"/>
      <c r="L37" s="10"/>
      <c r="M37" s="8"/>
      <c r="N37" s="8"/>
      <c r="O37" s="8">
        <v>0.078</v>
      </c>
      <c r="P37" s="10">
        <v>0.001</v>
      </c>
      <c r="Q37" s="8">
        <v>0.01</v>
      </c>
      <c r="R37" s="10"/>
      <c r="S37" s="8"/>
      <c r="T37" s="8"/>
      <c r="U37" s="8"/>
      <c r="V37" s="41"/>
      <c r="W37" s="8"/>
      <c r="X37" s="8"/>
      <c r="Y37" s="8"/>
      <c r="Z37" s="14"/>
      <c r="AA37" s="12"/>
      <c r="AB37" s="13"/>
      <c r="AC37" s="7"/>
      <c r="AD37" s="7"/>
      <c r="AE37" s="7"/>
      <c r="AF37" s="7"/>
      <c r="AG37" s="7"/>
      <c r="AH37" s="7"/>
      <c r="AI37" s="7"/>
    </row>
    <row r="38" spans="1:35" ht="12.75">
      <c r="A38" s="8" t="s">
        <v>36</v>
      </c>
      <c r="B38" s="8">
        <v>100</v>
      </c>
      <c r="C38" s="10"/>
      <c r="D38" s="10"/>
      <c r="E38" s="10">
        <v>0.114</v>
      </c>
      <c r="F38" s="10"/>
      <c r="G38" s="10"/>
      <c r="H38" s="10"/>
      <c r="I38" s="40"/>
      <c r="J38" s="40"/>
      <c r="K38" s="10"/>
      <c r="L38" s="10"/>
      <c r="M38" s="10">
        <v>0.0035</v>
      </c>
      <c r="N38" s="10"/>
      <c r="O38" s="8"/>
      <c r="P38" s="10">
        <v>0.002</v>
      </c>
      <c r="Q38" s="8"/>
      <c r="R38" s="8"/>
      <c r="S38" s="8"/>
      <c r="T38" s="8"/>
      <c r="U38" s="8"/>
      <c r="V38" s="40"/>
      <c r="W38" s="10"/>
      <c r="X38" s="8"/>
      <c r="Y38" s="8"/>
      <c r="Z38" s="11"/>
      <c r="AA38" s="12"/>
      <c r="AB38" s="13"/>
      <c r="AC38" s="7"/>
      <c r="AD38" s="7"/>
      <c r="AE38" s="7"/>
      <c r="AF38" s="7"/>
      <c r="AG38" s="7"/>
      <c r="AH38" s="7"/>
      <c r="AI38" s="7"/>
    </row>
    <row r="39" spans="1:35" ht="12.75">
      <c r="A39" s="8" t="s">
        <v>33</v>
      </c>
      <c r="B39" s="8">
        <v>200</v>
      </c>
      <c r="C39" s="10"/>
      <c r="D39" s="10">
        <v>0.015</v>
      </c>
      <c r="E39" s="10"/>
      <c r="F39" s="10"/>
      <c r="G39" s="10"/>
      <c r="H39" s="10"/>
      <c r="I39" s="40"/>
      <c r="J39" s="40"/>
      <c r="K39" s="10"/>
      <c r="L39" s="10">
        <v>0.001</v>
      </c>
      <c r="M39" s="10"/>
      <c r="N39" s="10"/>
      <c r="O39" s="8"/>
      <c r="P39" s="8"/>
      <c r="Q39" s="8"/>
      <c r="R39" s="8"/>
      <c r="S39" s="8"/>
      <c r="T39" s="8"/>
      <c r="U39" s="8"/>
      <c r="V39" s="40"/>
      <c r="W39" s="10"/>
      <c r="X39" s="8"/>
      <c r="Y39" s="8"/>
      <c r="Z39" s="11"/>
      <c r="AA39" s="12"/>
      <c r="AB39" s="13"/>
      <c r="AC39" s="7"/>
      <c r="AD39" s="7"/>
      <c r="AE39" s="7"/>
      <c r="AF39" s="7"/>
      <c r="AG39" s="7"/>
      <c r="AH39" s="7"/>
      <c r="AI39" s="7"/>
    </row>
    <row r="40" spans="1:35" ht="12.75">
      <c r="A40" s="8" t="s">
        <v>43</v>
      </c>
      <c r="B40" s="8" t="s">
        <v>63</v>
      </c>
      <c r="C40" s="10"/>
      <c r="D40" s="10"/>
      <c r="E40" s="10"/>
      <c r="F40" s="10"/>
      <c r="G40" s="10"/>
      <c r="H40" s="10"/>
      <c r="I40" s="40">
        <v>0.085</v>
      </c>
      <c r="J40" s="40"/>
      <c r="K40" s="10"/>
      <c r="L40" s="10"/>
      <c r="M40" s="10"/>
      <c r="N40" s="10"/>
      <c r="O40" s="8"/>
      <c r="P40" s="8"/>
      <c r="Q40" s="8"/>
      <c r="R40" s="8"/>
      <c r="S40" s="8"/>
      <c r="T40" s="8"/>
      <c r="U40" s="8"/>
      <c r="V40" s="41"/>
      <c r="W40" s="8"/>
      <c r="X40" s="8"/>
      <c r="Y40" s="8"/>
      <c r="Z40" s="11"/>
      <c r="AA40" s="12">
        <f>SUM(Z40)</f>
        <v>0</v>
      </c>
      <c r="AB40" s="13"/>
      <c r="AC40" s="7">
        <f>SUM(AA40)</f>
        <v>0</v>
      </c>
      <c r="AD40" s="7">
        <f>SUM(AC40)</f>
        <v>0</v>
      </c>
      <c r="AE40" s="7"/>
      <c r="AF40" s="7">
        <f>SUM(AF38)</f>
        <v>0</v>
      </c>
      <c r="AG40" s="7"/>
      <c r="AH40" s="7"/>
      <c r="AI40" s="7"/>
    </row>
    <row r="41" spans="1:35" ht="12.75">
      <c r="A41" s="8"/>
      <c r="B41" s="8"/>
      <c r="C41" s="10"/>
      <c r="D41" s="10"/>
      <c r="E41" s="10"/>
      <c r="F41" s="10"/>
      <c r="G41" s="10"/>
      <c r="H41" s="10"/>
      <c r="I41" s="40"/>
      <c r="J41" s="40"/>
      <c r="K41" s="10"/>
      <c r="L41" s="10"/>
      <c r="M41" s="10"/>
      <c r="N41" s="10"/>
      <c r="O41" s="8"/>
      <c r="P41" s="8"/>
      <c r="Q41" s="8"/>
      <c r="R41" s="8"/>
      <c r="S41" s="8"/>
      <c r="T41" s="8"/>
      <c r="U41" s="8"/>
      <c r="V41" s="40"/>
      <c r="W41" s="10"/>
      <c r="X41" s="8"/>
      <c r="Y41" s="8"/>
      <c r="Z41" s="14"/>
      <c r="AA41" s="12"/>
      <c r="AB41" s="13"/>
      <c r="AC41" s="7"/>
      <c r="AD41" s="7"/>
      <c r="AE41" s="7"/>
      <c r="AF41" s="7"/>
      <c r="AG41" s="7"/>
      <c r="AH41" s="7"/>
      <c r="AI41" s="7"/>
    </row>
    <row r="42" spans="1:35" s="23" customFormat="1" ht="12.75">
      <c r="A42" s="17" t="s">
        <v>34</v>
      </c>
      <c r="B42" s="18"/>
      <c r="C42" s="17">
        <f aca="true" t="shared" si="6" ref="C42:U42">SUM(C37:C41)</f>
        <v>0.006</v>
      </c>
      <c r="D42" s="17">
        <f t="shared" si="6"/>
        <v>0.015</v>
      </c>
      <c r="E42" s="17">
        <f t="shared" si="6"/>
        <v>0.114</v>
      </c>
      <c r="F42" s="17">
        <f t="shared" si="6"/>
        <v>0</v>
      </c>
      <c r="G42" s="17">
        <f t="shared" si="6"/>
        <v>0</v>
      </c>
      <c r="H42" s="17">
        <f t="shared" si="6"/>
        <v>0</v>
      </c>
      <c r="I42" s="40">
        <f t="shared" si="6"/>
        <v>0.10300000000000001</v>
      </c>
      <c r="J42" s="40">
        <f t="shared" si="6"/>
        <v>0</v>
      </c>
      <c r="K42" s="17">
        <f t="shared" si="6"/>
        <v>0</v>
      </c>
      <c r="L42" s="17">
        <f t="shared" si="6"/>
        <v>0.001</v>
      </c>
      <c r="M42" s="17">
        <f t="shared" si="6"/>
        <v>0.0035</v>
      </c>
      <c r="N42" s="17">
        <f t="shared" si="6"/>
        <v>0</v>
      </c>
      <c r="O42" s="17">
        <f t="shared" si="6"/>
        <v>0.078</v>
      </c>
      <c r="P42" s="17">
        <f t="shared" si="6"/>
        <v>0.003</v>
      </c>
      <c r="Q42" s="17">
        <f t="shared" si="6"/>
        <v>0.01</v>
      </c>
      <c r="R42" s="17">
        <f t="shared" si="6"/>
        <v>0</v>
      </c>
      <c r="S42" s="17">
        <f t="shared" si="6"/>
        <v>0</v>
      </c>
      <c r="T42" s="17">
        <f t="shared" si="6"/>
        <v>0</v>
      </c>
      <c r="U42" s="17">
        <f t="shared" si="6"/>
        <v>0</v>
      </c>
      <c r="V42" s="40"/>
      <c r="W42" s="17"/>
      <c r="X42" s="17"/>
      <c r="Y42" s="17"/>
      <c r="Z42" s="19"/>
      <c r="AA42" s="20">
        <v>0</v>
      </c>
      <c r="AB42" s="21"/>
      <c r="AC42" s="22">
        <v>0</v>
      </c>
      <c r="AD42" s="22">
        <v>0</v>
      </c>
      <c r="AE42" s="22"/>
      <c r="AF42" s="22"/>
      <c r="AG42" s="22"/>
      <c r="AH42" s="22"/>
      <c r="AI42" s="22"/>
    </row>
    <row r="43" spans="1:35" s="28" customFormat="1" ht="12.75">
      <c r="A43" s="1" t="s">
        <v>51</v>
      </c>
      <c r="B43" s="1"/>
      <c r="C43" s="1"/>
      <c r="D43" s="1"/>
      <c r="E43" s="1"/>
      <c r="F43" s="1"/>
      <c r="G43" s="1"/>
      <c r="H43" s="1"/>
      <c r="I43" s="41"/>
      <c r="J43" s="4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41"/>
      <c r="W43" s="1"/>
      <c r="X43" s="1"/>
      <c r="Y43" s="1"/>
      <c r="Z43" s="24"/>
      <c r="AA43" s="25"/>
      <c r="AB43" s="26"/>
      <c r="AC43" s="27"/>
      <c r="AD43" s="27"/>
      <c r="AE43" s="27"/>
      <c r="AF43" s="27"/>
      <c r="AG43" s="27"/>
      <c r="AH43" s="27"/>
      <c r="AI43" s="27"/>
    </row>
    <row r="44" spans="1:35" ht="12.75">
      <c r="A44" s="8"/>
      <c r="B44" s="8"/>
      <c r="C44" s="10"/>
      <c r="D44" s="10"/>
      <c r="E44" s="10"/>
      <c r="F44" s="10"/>
      <c r="G44" s="10"/>
      <c r="H44" s="10"/>
      <c r="I44" s="40"/>
      <c r="J44" s="40"/>
      <c r="K44" s="10"/>
      <c r="L44" s="10"/>
      <c r="M44" s="10"/>
      <c r="N44" s="10"/>
      <c r="O44" s="8"/>
      <c r="P44" s="10"/>
      <c r="Q44" s="8"/>
      <c r="R44" s="8"/>
      <c r="S44" s="8"/>
      <c r="T44" s="8"/>
      <c r="U44" s="8"/>
      <c r="V44" s="41"/>
      <c r="W44" s="8"/>
      <c r="X44" s="8"/>
      <c r="Y44" s="8"/>
      <c r="Z44" s="14"/>
      <c r="AA44" s="12"/>
      <c r="AB44" s="13"/>
      <c r="AC44" s="7"/>
      <c r="AD44" s="7"/>
      <c r="AE44" s="7"/>
      <c r="AF44" s="7"/>
      <c r="AG44" s="7"/>
      <c r="AH44" s="7"/>
      <c r="AI44" s="7"/>
    </row>
    <row r="45" spans="1:35" ht="12.75">
      <c r="A45" s="8" t="s">
        <v>52</v>
      </c>
      <c r="B45" s="8">
        <v>100</v>
      </c>
      <c r="C45" s="10">
        <v>0.01</v>
      </c>
      <c r="D45" s="10"/>
      <c r="E45" s="10">
        <v>0.029</v>
      </c>
      <c r="F45" s="10">
        <v>0.013</v>
      </c>
      <c r="G45" s="10">
        <v>0.018</v>
      </c>
      <c r="H45" s="10"/>
      <c r="I45" s="40"/>
      <c r="J45" s="40"/>
      <c r="K45" s="10"/>
      <c r="L45" s="10"/>
      <c r="M45" s="10"/>
      <c r="N45" s="10"/>
      <c r="O45" s="8"/>
      <c r="P45" s="10">
        <v>0.001</v>
      </c>
      <c r="Q45" s="8"/>
      <c r="R45" s="8"/>
      <c r="S45" s="8"/>
      <c r="T45" s="8"/>
      <c r="U45" s="8"/>
      <c r="V45" s="41"/>
      <c r="W45" s="8"/>
      <c r="X45" s="8"/>
      <c r="Y45" s="8"/>
      <c r="Z45" s="14"/>
      <c r="AA45" s="12">
        <v>0.04</v>
      </c>
      <c r="AB45" s="13"/>
      <c r="AC45" s="7"/>
      <c r="AD45" s="29">
        <v>0.019</v>
      </c>
      <c r="AE45" s="7"/>
      <c r="AF45" s="7"/>
      <c r="AG45" s="7"/>
      <c r="AH45" s="7"/>
      <c r="AI45" s="7"/>
    </row>
    <row r="46" spans="1:34" ht="12.75">
      <c r="A46" s="8" t="s">
        <v>102</v>
      </c>
      <c r="B46" s="15" t="s">
        <v>103</v>
      </c>
      <c r="C46" s="10">
        <v>0.007</v>
      </c>
      <c r="D46" s="10"/>
      <c r="E46" s="10"/>
      <c r="F46" s="10">
        <v>0.019</v>
      </c>
      <c r="G46" s="10">
        <v>0.017</v>
      </c>
      <c r="H46" s="10">
        <v>0.0035</v>
      </c>
      <c r="I46" s="40"/>
      <c r="J46" s="10"/>
      <c r="K46" s="10">
        <v>0.0595</v>
      </c>
      <c r="L46" s="10"/>
      <c r="M46" s="8"/>
      <c r="N46" s="8"/>
      <c r="O46" s="8">
        <v>0.149</v>
      </c>
      <c r="P46" s="10">
        <v>0.002</v>
      </c>
      <c r="Q46" s="8"/>
      <c r="R46" s="8"/>
      <c r="S46" s="8"/>
      <c r="T46" s="8"/>
      <c r="U46" s="8"/>
      <c r="V46" s="41"/>
      <c r="W46" s="8"/>
      <c r="X46" s="8"/>
      <c r="Y46" s="8"/>
      <c r="Z46" s="14"/>
      <c r="AA46" s="12"/>
      <c r="AB46" s="13"/>
      <c r="AC46" s="7"/>
      <c r="AD46" s="7"/>
      <c r="AE46" s="7"/>
      <c r="AF46" s="7"/>
      <c r="AG46" s="7"/>
      <c r="AH46" s="7"/>
    </row>
    <row r="47" spans="1:35" ht="12.75">
      <c r="A47" s="8" t="s">
        <v>47</v>
      </c>
      <c r="B47" s="8">
        <v>200</v>
      </c>
      <c r="C47" s="10"/>
      <c r="D47" s="10">
        <v>0.015</v>
      </c>
      <c r="E47" s="10"/>
      <c r="F47" s="10"/>
      <c r="G47" s="10"/>
      <c r="H47" s="10"/>
      <c r="I47" s="40"/>
      <c r="J47" s="40"/>
      <c r="K47" s="10"/>
      <c r="L47" s="10">
        <v>0.001</v>
      </c>
      <c r="M47" s="10"/>
      <c r="N47" s="10"/>
      <c r="O47" s="8"/>
      <c r="P47" s="8"/>
      <c r="Q47" s="8"/>
      <c r="R47" s="10"/>
      <c r="S47" s="10"/>
      <c r="T47" s="10"/>
      <c r="U47" s="10"/>
      <c r="V47" s="41"/>
      <c r="W47" s="8"/>
      <c r="X47" s="8"/>
      <c r="Y47" s="8"/>
      <c r="Z47" s="14"/>
      <c r="AA47" s="12"/>
      <c r="AB47" s="13"/>
      <c r="AC47" s="7"/>
      <c r="AD47" s="7"/>
      <c r="AE47" s="7"/>
      <c r="AF47" s="7"/>
      <c r="AG47" s="7"/>
      <c r="AH47" s="7"/>
      <c r="AI47" s="7"/>
    </row>
    <row r="48" spans="1:35" ht="12.75">
      <c r="A48" s="8" t="s">
        <v>38</v>
      </c>
      <c r="B48" s="8">
        <v>85</v>
      </c>
      <c r="C48" s="10"/>
      <c r="D48" s="10"/>
      <c r="E48" s="10"/>
      <c r="F48" s="10"/>
      <c r="G48" s="10"/>
      <c r="H48" s="10"/>
      <c r="I48" s="40">
        <v>0.085</v>
      </c>
      <c r="J48" s="40"/>
      <c r="K48" s="10"/>
      <c r="L48" s="10"/>
      <c r="M48" s="10"/>
      <c r="N48" s="10"/>
      <c r="O48" s="8"/>
      <c r="P48" s="8"/>
      <c r="Q48" s="8"/>
      <c r="R48" s="10"/>
      <c r="S48" s="10"/>
      <c r="T48" s="10"/>
      <c r="U48" s="10"/>
      <c r="V48" s="41"/>
      <c r="W48" s="8"/>
      <c r="X48" s="8"/>
      <c r="Y48" s="8"/>
      <c r="Z48" s="14"/>
      <c r="AA48" s="12"/>
      <c r="AB48" s="13"/>
      <c r="AC48" s="7"/>
      <c r="AD48" s="7"/>
      <c r="AE48" s="7"/>
      <c r="AF48" s="7"/>
      <c r="AG48" s="7"/>
      <c r="AH48" s="7"/>
      <c r="AI48" s="7"/>
    </row>
    <row r="49" spans="1:35" s="23" customFormat="1" ht="12.75">
      <c r="A49" s="17" t="s">
        <v>34</v>
      </c>
      <c r="B49" s="17"/>
      <c r="C49" s="17">
        <f aca="true" t="shared" si="7" ref="C49:AA49">SUM(C44:C48)</f>
        <v>0.017</v>
      </c>
      <c r="D49" s="17">
        <f t="shared" si="7"/>
        <v>0.015</v>
      </c>
      <c r="E49" s="17">
        <f t="shared" si="7"/>
        <v>0.029</v>
      </c>
      <c r="F49" s="17">
        <f t="shared" si="7"/>
        <v>0.032</v>
      </c>
      <c r="G49" s="17">
        <f t="shared" si="7"/>
        <v>0.035</v>
      </c>
      <c r="H49" s="17">
        <f t="shared" si="7"/>
        <v>0.0035</v>
      </c>
      <c r="I49" s="40">
        <f t="shared" si="7"/>
        <v>0.085</v>
      </c>
      <c r="J49" s="40">
        <f t="shared" si="7"/>
        <v>0</v>
      </c>
      <c r="K49" s="17">
        <f t="shared" si="7"/>
        <v>0.0595</v>
      </c>
      <c r="L49" s="17">
        <f t="shared" si="7"/>
        <v>0.001</v>
      </c>
      <c r="M49" s="17">
        <f t="shared" si="7"/>
        <v>0</v>
      </c>
      <c r="N49" s="17">
        <f t="shared" si="7"/>
        <v>0</v>
      </c>
      <c r="O49" s="17">
        <f t="shared" si="7"/>
        <v>0.149</v>
      </c>
      <c r="P49" s="17">
        <f t="shared" si="7"/>
        <v>0.003</v>
      </c>
      <c r="Q49" s="17">
        <f t="shared" si="7"/>
        <v>0</v>
      </c>
      <c r="R49" s="17">
        <f t="shared" si="7"/>
        <v>0</v>
      </c>
      <c r="S49" s="17">
        <f t="shared" si="7"/>
        <v>0</v>
      </c>
      <c r="T49" s="17">
        <f t="shared" si="7"/>
        <v>0</v>
      </c>
      <c r="U49" s="17">
        <f t="shared" si="7"/>
        <v>0</v>
      </c>
      <c r="V49" s="40"/>
      <c r="W49" s="17"/>
      <c r="X49" s="17"/>
      <c r="Y49" s="17"/>
      <c r="Z49" s="19"/>
      <c r="AA49" s="20">
        <f t="shared" si="7"/>
        <v>0.04</v>
      </c>
      <c r="AB49" s="21"/>
      <c r="AC49" s="22">
        <v>0</v>
      </c>
      <c r="AD49" s="31">
        <f>SUM(AD44:AD48)</f>
        <v>0.019</v>
      </c>
      <c r="AE49" s="22"/>
      <c r="AF49" s="22"/>
      <c r="AG49" s="22"/>
      <c r="AH49" s="22"/>
      <c r="AI49" s="22"/>
    </row>
    <row r="50" spans="1:35" s="28" customFormat="1" ht="12.75">
      <c r="A50" s="1" t="s">
        <v>53</v>
      </c>
      <c r="B50" s="1"/>
      <c r="C50" s="1"/>
      <c r="D50" s="1"/>
      <c r="E50" s="1"/>
      <c r="F50" s="1"/>
      <c r="G50" s="1"/>
      <c r="H50" s="1"/>
      <c r="I50" s="41"/>
      <c r="J50" s="4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41"/>
      <c r="W50" s="1"/>
      <c r="X50" s="1"/>
      <c r="Y50" s="1"/>
      <c r="Z50" s="24"/>
      <c r="AA50" s="25"/>
      <c r="AB50" s="26"/>
      <c r="AC50" s="27"/>
      <c r="AD50" s="27"/>
      <c r="AE50" s="27"/>
      <c r="AF50" s="27"/>
      <c r="AG50" s="27"/>
      <c r="AH50" s="27"/>
      <c r="AI50" s="27"/>
    </row>
    <row r="51" spans="1:35" ht="12.75">
      <c r="A51" s="9"/>
      <c r="B51" s="8"/>
      <c r="C51" s="10"/>
      <c r="D51" s="10"/>
      <c r="E51" s="10"/>
      <c r="F51" s="10"/>
      <c r="G51" s="10"/>
      <c r="H51" s="10"/>
      <c r="I51" s="40"/>
      <c r="J51" s="40"/>
      <c r="K51" s="10"/>
      <c r="L51" s="10"/>
      <c r="M51" s="10"/>
      <c r="N51" s="10"/>
      <c r="O51" s="8"/>
      <c r="P51" s="8"/>
      <c r="Q51" s="8"/>
      <c r="R51" s="8"/>
      <c r="S51" s="10"/>
      <c r="T51" s="10"/>
      <c r="U51" s="10"/>
      <c r="V51" s="40"/>
      <c r="W51" s="10"/>
      <c r="X51" s="10"/>
      <c r="Y51" s="8"/>
      <c r="Z51" s="14"/>
      <c r="AA51" s="12"/>
      <c r="AB51" s="13"/>
      <c r="AC51" s="7"/>
      <c r="AD51" s="7"/>
      <c r="AE51" s="7"/>
      <c r="AF51" s="7"/>
      <c r="AG51" s="7"/>
      <c r="AH51" s="7"/>
      <c r="AI51" s="7"/>
    </row>
    <row r="52" spans="1:35" ht="12.75">
      <c r="A52" s="8" t="s">
        <v>96</v>
      </c>
      <c r="B52" s="9">
        <v>50</v>
      </c>
      <c r="C52" s="10">
        <v>0.006</v>
      </c>
      <c r="D52" s="10"/>
      <c r="E52" s="10"/>
      <c r="F52" s="10"/>
      <c r="G52" s="10"/>
      <c r="H52" s="10"/>
      <c r="I52" s="40">
        <v>0.018</v>
      </c>
      <c r="J52" s="40"/>
      <c r="K52" s="10"/>
      <c r="L52" s="10"/>
      <c r="M52" s="8"/>
      <c r="N52" s="8"/>
      <c r="O52" s="8">
        <v>0.0825</v>
      </c>
      <c r="P52" s="10">
        <v>0.001</v>
      </c>
      <c r="Q52" s="8">
        <v>0.01</v>
      </c>
      <c r="R52" s="10"/>
      <c r="S52" s="8"/>
      <c r="T52" s="8"/>
      <c r="U52" s="8"/>
      <c r="V52" s="41"/>
      <c r="W52" s="8"/>
      <c r="X52" s="8"/>
      <c r="Y52" s="8"/>
      <c r="Z52" s="14"/>
      <c r="AA52" s="12"/>
      <c r="AB52" s="13"/>
      <c r="AC52" s="7"/>
      <c r="AD52" s="7"/>
      <c r="AE52" s="7"/>
      <c r="AF52" s="7"/>
      <c r="AG52" s="7"/>
      <c r="AH52" s="7"/>
      <c r="AI52" s="7"/>
    </row>
    <row r="53" spans="1:35" ht="12.75">
      <c r="A53" s="8" t="s">
        <v>54</v>
      </c>
      <c r="B53" s="8">
        <v>100</v>
      </c>
      <c r="C53" s="10"/>
      <c r="D53" s="10"/>
      <c r="E53" s="10"/>
      <c r="F53" s="10"/>
      <c r="G53" s="10"/>
      <c r="H53" s="10"/>
      <c r="I53" s="40"/>
      <c r="J53" s="40"/>
      <c r="K53" s="10">
        <v>0.036</v>
      </c>
      <c r="L53" s="10"/>
      <c r="M53" s="10">
        <v>0.0035</v>
      </c>
      <c r="N53" s="10"/>
      <c r="O53" s="8"/>
      <c r="P53" s="10">
        <v>0.002</v>
      </c>
      <c r="Q53" s="8"/>
      <c r="R53" s="8"/>
      <c r="S53" s="10"/>
      <c r="T53" s="10"/>
      <c r="U53" s="10"/>
      <c r="V53" s="40"/>
      <c r="W53" s="10"/>
      <c r="X53" s="10"/>
      <c r="Y53" s="8"/>
      <c r="Z53" s="14"/>
      <c r="AA53" s="12"/>
      <c r="AB53" s="13"/>
      <c r="AC53" s="7"/>
      <c r="AD53" s="7"/>
      <c r="AE53" s="7"/>
      <c r="AF53" s="7"/>
      <c r="AG53" s="7"/>
      <c r="AH53" s="7"/>
      <c r="AI53" s="7"/>
    </row>
    <row r="54" spans="1:35" ht="12.75">
      <c r="A54" s="8" t="s">
        <v>32</v>
      </c>
      <c r="B54" s="15">
        <v>50</v>
      </c>
      <c r="C54" s="10">
        <v>0.003</v>
      </c>
      <c r="D54" s="10"/>
      <c r="E54" s="10"/>
      <c r="F54" s="10">
        <v>0.004</v>
      </c>
      <c r="G54" s="10">
        <v>0.001</v>
      </c>
      <c r="H54" s="10">
        <v>0.003</v>
      </c>
      <c r="I54" s="40"/>
      <c r="J54" s="40"/>
      <c r="K54" s="10"/>
      <c r="L54" s="10"/>
      <c r="M54" s="8"/>
      <c r="N54" s="8"/>
      <c r="O54" s="8"/>
      <c r="P54" s="10"/>
      <c r="Q54" s="8"/>
      <c r="R54" s="8"/>
      <c r="S54" s="8"/>
      <c r="T54" s="8"/>
      <c r="U54" s="8">
        <v>0.002</v>
      </c>
      <c r="V54" s="41"/>
      <c r="W54" s="8"/>
      <c r="X54" s="8"/>
      <c r="Y54" s="8"/>
      <c r="Z54" s="14"/>
      <c r="AA54" s="12"/>
      <c r="AB54" s="13"/>
      <c r="AC54" s="7"/>
      <c r="AD54" s="7"/>
      <c r="AE54" s="7"/>
      <c r="AF54" s="7"/>
      <c r="AG54" s="7"/>
      <c r="AH54" s="7"/>
      <c r="AI54" s="7"/>
    </row>
    <row r="55" spans="1:35" ht="12.75">
      <c r="A55" s="8" t="s">
        <v>47</v>
      </c>
      <c r="B55" s="8">
        <v>200</v>
      </c>
      <c r="C55" s="10"/>
      <c r="D55" s="10">
        <v>0.015</v>
      </c>
      <c r="E55" s="10"/>
      <c r="F55" s="10"/>
      <c r="G55" s="10"/>
      <c r="H55" s="10"/>
      <c r="I55" s="40"/>
      <c r="J55" s="40"/>
      <c r="K55" s="10"/>
      <c r="L55" s="10">
        <v>0.001</v>
      </c>
      <c r="M55" s="10"/>
      <c r="N55" s="10"/>
      <c r="O55" s="8"/>
      <c r="P55" s="8"/>
      <c r="Q55" s="8"/>
      <c r="R55" s="10"/>
      <c r="S55" s="10"/>
      <c r="T55" s="10"/>
      <c r="U55" s="10"/>
      <c r="V55" s="41"/>
      <c r="W55" s="8"/>
      <c r="X55" s="8"/>
      <c r="Y55" s="8"/>
      <c r="Z55" s="14"/>
      <c r="AA55" s="12"/>
      <c r="AB55" s="13"/>
      <c r="AC55" s="7"/>
      <c r="AD55" s="7"/>
      <c r="AE55" s="7"/>
      <c r="AF55" s="7"/>
      <c r="AG55" s="7"/>
      <c r="AH55" s="7"/>
      <c r="AI55" s="7"/>
    </row>
    <row r="56" spans="1:35" ht="12.75">
      <c r="A56" s="8" t="s">
        <v>67</v>
      </c>
      <c r="B56" s="8">
        <v>85</v>
      </c>
      <c r="C56" s="10"/>
      <c r="D56" s="10"/>
      <c r="E56" s="10"/>
      <c r="F56" s="10"/>
      <c r="G56" s="10"/>
      <c r="H56" s="10"/>
      <c r="I56" s="40">
        <v>0.085</v>
      </c>
      <c r="J56" s="40"/>
      <c r="K56" s="10"/>
      <c r="L56" s="10"/>
      <c r="M56" s="10"/>
      <c r="N56" s="10"/>
      <c r="O56" s="8"/>
      <c r="P56" s="8"/>
      <c r="Q56" s="8"/>
      <c r="R56" s="8"/>
      <c r="S56" s="10"/>
      <c r="T56" s="10"/>
      <c r="U56" s="10"/>
      <c r="V56" s="40"/>
      <c r="W56" s="10"/>
      <c r="X56" s="10"/>
      <c r="Y56" s="8"/>
      <c r="Z56" s="14"/>
      <c r="AA56" s="12"/>
      <c r="AB56" s="13"/>
      <c r="AC56" s="7"/>
      <c r="AD56" s="7"/>
      <c r="AE56" s="7"/>
      <c r="AF56" s="7"/>
      <c r="AG56" s="7"/>
      <c r="AH56" s="7"/>
      <c r="AI56" s="7"/>
    </row>
    <row r="57" spans="1:35" s="23" customFormat="1" ht="12.75">
      <c r="A57" s="17" t="s">
        <v>34</v>
      </c>
      <c r="B57" s="18"/>
      <c r="C57" s="17">
        <f aca="true" t="shared" si="8" ref="C57:U57">SUM(C51:C56)</f>
        <v>0.009000000000000001</v>
      </c>
      <c r="D57" s="17">
        <f t="shared" si="8"/>
        <v>0.015</v>
      </c>
      <c r="E57" s="17">
        <f t="shared" si="8"/>
        <v>0</v>
      </c>
      <c r="F57" s="17">
        <f t="shared" si="8"/>
        <v>0.004</v>
      </c>
      <c r="G57" s="17">
        <f t="shared" si="8"/>
        <v>0.001</v>
      </c>
      <c r="H57" s="17">
        <f t="shared" si="8"/>
        <v>0.003</v>
      </c>
      <c r="I57" s="40">
        <f t="shared" si="8"/>
        <v>0.10300000000000001</v>
      </c>
      <c r="J57" s="40">
        <f t="shared" si="8"/>
        <v>0</v>
      </c>
      <c r="K57" s="17">
        <f t="shared" si="8"/>
        <v>0.036</v>
      </c>
      <c r="L57" s="17">
        <f t="shared" si="8"/>
        <v>0.001</v>
      </c>
      <c r="M57" s="17">
        <f t="shared" si="8"/>
        <v>0.0035</v>
      </c>
      <c r="N57" s="17">
        <f t="shared" si="8"/>
        <v>0</v>
      </c>
      <c r="O57" s="17">
        <f t="shared" si="8"/>
        <v>0.0825</v>
      </c>
      <c r="P57" s="17">
        <f t="shared" si="8"/>
        <v>0.003</v>
      </c>
      <c r="Q57" s="17">
        <f t="shared" si="8"/>
        <v>0.01</v>
      </c>
      <c r="R57" s="17">
        <f t="shared" si="8"/>
        <v>0</v>
      </c>
      <c r="S57" s="17">
        <f t="shared" si="8"/>
        <v>0</v>
      </c>
      <c r="T57" s="17">
        <f t="shared" si="8"/>
        <v>0</v>
      </c>
      <c r="U57" s="17">
        <f t="shared" si="8"/>
        <v>0.002</v>
      </c>
      <c r="V57" s="40"/>
      <c r="W57" s="17"/>
      <c r="X57" s="17"/>
      <c r="Y57" s="17"/>
      <c r="Z57" s="19"/>
      <c r="AA57" s="20">
        <v>0</v>
      </c>
      <c r="AB57" s="21"/>
      <c r="AC57" s="22">
        <v>0</v>
      </c>
      <c r="AD57" s="22">
        <v>0</v>
      </c>
      <c r="AE57" s="22"/>
      <c r="AF57" s="22">
        <f>SUM(AF56)</f>
        <v>0</v>
      </c>
      <c r="AG57" s="22"/>
      <c r="AH57" s="22"/>
      <c r="AI57" s="22"/>
    </row>
    <row r="58" spans="1:35" s="28" customFormat="1" ht="12.75">
      <c r="A58" s="1" t="s">
        <v>55</v>
      </c>
      <c r="B58" s="1"/>
      <c r="C58" s="1"/>
      <c r="D58" s="1"/>
      <c r="E58" s="1"/>
      <c r="F58" s="1"/>
      <c r="G58" s="1"/>
      <c r="H58" s="1"/>
      <c r="I58" s="41"/>
      <c r="J58" s="4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41"/>
      <c r="W58" s="1"/>
      <c r="X58" s="1"/>
      <c r="Y58" s="1"/>
      <c r="Z58" s="24"/>
      <c r="AA58" s="25"/>
      <c r="AB58" s="26"/>
      <c r="AC58" s="27"/>
      <c r="AD58" s="27"/>
      <c r="AE58" s="27"/>
      <c r="AF58" s="27"/>
      <c r="AG58" s="27"/>
      <c r="AH58" s="27"/>
      <c r="AI58" s="27"/>
    </row>
    <row r="59" spans="1:35" ht="12.75">
      <c r="A59" s="16"/>
      <c r="B59" s="8"/>
      <c r="C59" s="8"/>
      <c r="D59" s="8"/>
      <c r="E59" s="8"/>
      <c r="F59" s="8"/>
      <c r="G59" s="8"/>
      <c r="H59" s="8"/>
      <c r="I59" s="41"/>
      <c r="J59" s="41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41"/>
      <c r="W59" s="8"/>
      <c r="X59" s="8"/>
      <c r="Y59" s="8"/>
      <c r="Z59" s="14"/>
      <c r="AA59" s="12"/>
      <c r="AB59" s="13"/>
      <c r="AC59" s="7"/>
      <c r="AD59" s="7"/>
      <c r="AE59" s="7"/>
      <c r="AF59" s="7"/>
      <c r="AG59" s="7"/>
      <c r="AH59" s="7"/>
      <c r="AI59" s="7"/>
    </row>
    <row r="60" spans="1:35" ht="12.75">
      <c r="A60" s="8" t="s">
        <v>100</v>
      </c>
      <c r="B60" s="15" t="s">
        <v>101</v>
      </c>
      <c r="C60" s="10">
        <v>0.005</v>
      </c>
      <c r="D60" s="10"/>
      <c r="E60" s="10"/>
      <c r="F60" s="10">
        <v>0.019</v>
      </c>
      <c r="G60" s="10">
        <v>0.017</v>
      </c>
      <c r="H60" s="10">
        <v>0.0035</v>
      </c>
      <c r="I60" s="40"/>
      <c r="J60" s="40"/>
      <c r="K60" s="10"/>
      <c r="L60" s="10"/>
      <c r="M60" s="8"/>
      <c r="N60" s="8"/>
      <c r="O60" s="8">
        <v>0.149</v>
      </c>
      <c r="P60" s="10"/>
      <c r="Q60" s="8"/>
      <c r="R60" s="8"/>
      <c r="S60" s="8"/>
      <c r="T60" s="8"/>
      <c r="U60" s="8">
        <v>0.005</v>
      </c>
      <c r="V60" s="41"/>
      <c r="W60" s="8"/>
      <c r="X60" s="8"/>
      <c r="Y60" s="8"/>
      <c r="Z60" s="14"/>
      <c r="AA60" s="12"/>
      <c r="AB60" s="13"/>
      <c r="AC60" s="7"/>
      <c r="AD60" s="7"/>
      <c r="AE60" s="7"/>
      <c r="AF60" s="7"/>
      <c r="AG60" s="7"/>
      <c r="AH60" s="7"/>
      <c r="AI60" s="7"/>
    </row>
    <row r="61" spans="1:35" ht="12.75">
      <c r="A61" s="8" t="s">
        <v>41</v>
      </c>
      <c r="B61" s="8">
        <v>100</v>
      </c>
      <c r="C61" s="10"/>
      <c r="D61" s="10"/>
      <c r="E61" s="10"/>
      <c r="F61" s="10"/>
      <c r="G61" s="10"/>
      <c r="H61" s="10"/>
      <c r="I61" s="40"/>
      <c r="J61" s="40"/>
      <c r="K61" s="10"/>
      <c r="L61" s="10"/>
      <c r="M61" s="10">
        <v>0.004</v>
      </c>
      <c r="N61" s="8"/>
      <c r="O61" s="8"/>
      <c r="P61" s="10">
        <v>0.02</v>
      </c>
      <c r="Q61" s="8"/>
      <c r="R61" s="10">
        <v>0.035</v>
      </c>
      <c r="S61" s="8"/>
      <c r="T61" s="8"/>
      <c r="U61" s="10"/>
      <c r="V61" s="41"/>
      <c r="W61" s="8"/>
      <c r="X61" s="8"/>
      <c r="Y61" s="8"/>
      <c r="Z61" s="14"/>
      <c r="AA61" s="12"/>
      <c r="AB61" s="13"/>
      <c r="AC61" s="7"/>
      <c r="AD61" s="7"/>
      <c r="AE61" s="7"/>
      <c r="AF61" s="7"/>
      <c r="AG61" s="7"/>
      <c r="AH61" s="7"/>
      <c r="AI61" s="7"/>
    </row>
    <row r="62" spans="1:35" ht="12.75">
      <c r="A62" s="8" t="s">
        <v>47</v>
      </c>
      <c r="B62" s="8">
        <v>200</v>
      </c>
      <c r="C62" s="10"/>
      <c r="D62" s="10">
        <v>0.015</v>
      </c>
      <c r="E62" s="10"/>
      <c r="F62" s="10"/>
      <c r="G62" s="10"/>
      <c r="H62" s="10"/>
      <c r="I62" s="40"/>
      <c r="J62" s="40"/>
      <c r="K62" s="10"/>
      <c r="L62" s="10">
        <v>0.001</v>
      </c>
      <c r="M62" s="10"/>
      <c r="N62" s="10"/>
      <c r="O62" s="8"/>
      <c r="P62" s="8"/>
      <c r="Q62" s="8"/>
      <c r="R62" s="10"/>
      <c r="S62" s="10"/>
      <c r="T62" s="10"/>
      <c r="U62" s="10"/>
      <c r="V62" s="41"/>
      <c r="W62" s="8"/>
      <c r="X62" s="8"/>
      <c r="Y62" s="8"/>
      <c r="Z62" s="14"/>
      <c r="AA62" s="12"/>
      <c r="AB62" s="13"/>
      <c r="AC62" s="7"/>
      <c r="AD62" s="7"/>
      <c r="AE62" s="7"/>
      <c r="AF62" s="7"/>
      <c r="AG62" s="7"/>
      <c r="AH62" s="7"/>
      <c r="AI62" s="7"/>
    </row>
    <row r="63" spans="1:35" ht="12.75">
      <c r="A63" s="8" t="s">
        <v>43</v>
      </c>
      <c r="B63" s="8" t="s">
        <v>66</v>
      </c>
      <c r="C63" s="10"/>
      <c r="D63" s="10"/>
      <c r="E63" s="10"/>
      <c r="F63" s="10"/>
      <c r="G63" s="10"/>
      <c r="H63" s="10"/>
      <c r="I63" s="40">
        <v>0.085</v>
      </c>
      <c r="J63" s="40"/>
      <c r="K63" s="10"/>
      <c r="L63" s="10"/>
      <c r="M63" s="10"/>
      <c r="N63" s="8"/>
      <c r="O63" s="8"/>
      <c r="P63" s="8"/>
      <c r="Q63" s="8"/>
      <c r="R63" s="8"/>
      <c r="S63" s="8"/>
      <c r="T63" s="8"/>
      <c r="U63" s="8"/>
      <c r="V63" s="41"/>
      <c r="W63" s="8"/>
      <c r="X63" s="8"/>
      <c r="Y63" s="10"/>
      <c r="Z63" s="14"/>
      <c r="AA63" s="12"/>
      <c r="AB63" s="13"/>
      <c r="AC63" s="7"/>
      <c r="AD63" s="7"/>
      <c r="AE63" s="7"/>
      <c r="AF63" s="7"/>
      <c r="AG63" s="7"/>
      <c r="AH63" s="7"/>
      <c r="AI63" s="7"/>
    </row>
    <row r="64" spans="1:35" s="23" customFormat="1" ht="12.75">
      <c r="A64" s="17" t="s">
        <v>34</v>
      </c>
      <c r="B64" s="18"/>
      <c r="C64" s="17">
        <f aca="true" t="shared" si="9" ref="C64:U64">SUM(C60:C63)</f>
        <v>0.005</v>
      </c>
      <c r="D64" s="17">
        <f t="shared" si="9"/>
        <v>0.015</v>
      </c>
      <c r="E64" s="17">
        <f t="shared" si="9"/>
        <v>0</v>
      </c>
      <c r="F64" s="17">
        <f t="shared" si="9"/>
        <v>0.019</v>
      </c>
      <c r="G64" s="17">
        <f t="shared" si="9"/>
        <v>0.017</v>
      </c>
      <c r="H64" s="17">
        <f t="shared" si="9"/>
        <v>0.0035</v>
      </c>
      <c r="I64" s="40">
        <f t="shared" si="9"/>
        <v>0.085</v>
      </c>
      <c r="J64" s="40">
        <f t="shared" si="9"/>
        <v>0</v>
      </c>
      <c r="K64" s="17">
        <f t="shared" si="9"/>
        <v>0</v>
      </c>
      <c r="L64" s="17">
        <f t="shared" si="9"/>
        <v>0.001</v>
      </c>
      <c r="M64" s="17">
        <f t="shared" si="9"/>
        <v>0.004</v>
      </c>
      <c r="N64" s="17">
        <f t="shared" si="9"/>
        <v>0</v>
      </c>
      <c r="O64" s="17">
        <f t="shared" si="9"/>
        <v>0.149</v>
      </c>
      <c r="P64" s="17">
        <f t="shared" si="9"/>
        <v>0.02</v>
      </c>
      <c r="Q64" s="17">
        <f t="shared" si="9"/>
        <v>0</v>
      </c>
      <c r="R64" s="17">
        <f t="shared" si="9"/>
        <v>0.035</v>
      </c>
      <c r="S64" s="17">
        <f t="shared" si="9"/>
        <v>0</v>
      </c>
      <c r="T64" s="17">
        <f t="shared" si="9"/>
        <v>0</v>
      </c>
      <c r="U64" s="17">
        <f t="shared" si="9"/>
        <v>0.005</v>
      </c>
      <c r="V64" s="40"/>
      <c r="W64" s="17"/>
      <c r="X64" s="17"/>
      <c r="Y64" s="17"/>
      <c r="Z64" s="19"/>
      <c r="AA64" s="20">
        <v>0</v>
      </c>
      <c r="AB64" s="21"/>
      <c r="AC64" s="22">
        <v>0</v>
      </c>
      <c r="AD64" s="22">
        <v>0</v>
      </c>
      <c r="AE64" s="22"/>
      <c r="AF64" s="22"/>
      <c r="AG64" s="22"/>
      <c r="AH64" s="22"/>
      <c r="AI64" s="22"/>
    </row>
    <row r="65" spans="1:35" s="28" customFormat="1" ht="12.75">
      <c r="A65" s="1" t="s">
        <v>57</v>
      </c>
      <c r="B65" s="1"/>
      <c r="C65" s="1"/>
      <c r="D65" s="1"/>
      <c r="E65" s="1"/>
      <c r="F65" s="1"/>
      <c r="G65" s="1"/>
      <c r="H65" s="1"/>
      <c r="I65" s="41"/>
      <c r="J65" s="4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41"/>
      <c r="W65" s="1"/>
      <c r="X65" s="1"/>
      <c r="Y65" s="1"/>
      <c r="Z65" s="24"/>
      <c r="AA65" s="25"/>
      <c r="AB65" s="26"/>
      <c r="AC65" s="27"/>
      <c r="AD65" s="27"/>
      <c r="AE65" s="27"/>
      <c r="AF65" s="27"/>
      <c r="AG65" s="27"/>
      <c r="AH65" s="27"/>
      <c r="AI65" s="27"/>
    </row>
    <row r="66" spans="1:35" ht="12.75">
      <c r="A66" s="8" t="s">
        <v>58</v>
      </c>
      <c r="B66" s="8">
        <v>100</v>
      </c>
      <c r="C66" s="10">
        <v>0.005</v>
      </c>
      <c r="D66" s="10"/>
      <c r="E66" s="10"/>
      <c r="F66" s="10"/>
      <c r="G66" s="10"/>
      <c r="H66" s="10"/>
      <c r="I66" s="40"/>
      <c r="J66" s="40"/>
      <c r="K66" s="10"/>
      <c r="L66" s="10"/>
      <c r="M66" s="10"/>
      <c r="N66" s="10"/>
      <c r="O66" s="8"/>
      <c r="P66" s="10"/>
      <c r="Q66" s="8"/>
      <c r="R66" s="8"/>
      <c r="S66" s="8"/>
      <c r="T66" s="8"/>
      <c r="U66" s="8"/>
      <c r="V66" s="41"/>
      <c r="W66" s="8"/>
      <c r="X66" s="10"/>
      <c r="Y66" s="8"/>
      <c r="Z66" s="14"/>
      <c r="AA66" s="12"/>
      <c r="AB66" s="13"/>
      <c r="AC66" s="7"/>
      <c r="AD66" s="29">
        <v>0.088</v>
      </c>
      <c r="AE66" s="7"/>
      <c r="AF66" s="7"/>
      <c r="AG66" s="7"/>
      <c r="AH66" s="7"/>
      <c r="AI66" s="7"/>
    </row>
    <row r="67" spans="1:35" ht="12.75">
      <c r="A67" s="8" t="s">
        <v>32</v>
      </c>
      <c r="B67" s="15">
        <v>50</v>
      </c>
      <c r="C67" s="10">
        <v>0.003</v>
      </c>
      <c r="D67" s="10"/>
      <c r="E67" s="10"/>
      <c r="F67" s="10">
        <v>0.004</v>
      </c>
      <c r="G67" s="10">
        <v>0.001</v>
      </c>
      <c r="H67" s="10">
        <v>0.003</v>
      </c>
      <c r="I67" s="40"/>
      <c r="J67" s="40"/>
      <c r="K67" s="10"/>
      <c r="L67" s="10"/>
      <c r="M67" s="8"/>
      <c r="N67" s="8"/>
      <c r="O67" s="8"/>
      <c r="P67" s="10"/>
      <c r="Q67" s="8"/>
      <c r="R67" s="8"/>
      <c r="S67" s="8"/>
      <c r="T67" s="8"/>
      <c r="U67" s="8">
        <v>0.002</v>
      </c>
      <c r="V67" s="41"/>
      <c r="W67" s="8"/>
      <c r="X67" s="8"/>
      <c r="Y67" s="8"/>
      <c r="Z67" s="14"/>
      <c r="AA67" s="12"/>
      <c r="AB67" s="13"/>
      <c r="AC67" s="7"/>
      <c r="AD67" s="7"/>
      <c r="AE67" s="7"/>
      <c r="AF67" s="7"/>
      <c r="AG67" s="7"/>
      <c r="AH67" s="7"/>
      <c r="AI67" s="7"/>
    </row>
    <row r="68" spans="1:34" ht="12.75">
      <c r="A68" s="8" t="s">
        <v>92</v>
      </c>
      <c r="B68" s="8">
        <v>75</v>
      </c>
      <c r="C68" s="10">
        <v>0.005</v>
      </c>
      <c r="D68" s="10"/>
      <c r="E68" s="10"/>
      <c r="F68" s="10"/>
      <c r="G68" s="10"/>
      <c r="H68" s="10"/>
      <c r="I68" s="40">
        <v>0.014</v>
      </c>
      <c r="J68" s="10"/>
      <c r="K68" s="10"/>
      <c r="L68" s="10"/>
      <c r="M68" s="10"/>
      <c r="N68" s="10"/>
      <c r="O68" s="8">
        <v>0.075</v>
      </c>
      <c r="P68" s="10">
        <v>0.003</v>
      </c>
      <c r="Q68" s="8"/>
      <c r="R68" s="8"/>
      <c r="S68" s="8"/>
      <c r="T68" s="8"/>
      <c r="U68" s="8"/>
      <c r="V68" s="41"/>
      <c r="W68" s="8"/>
      <c r="X68" s="10"/>
      <c r="Y68" s="8"/>
      <c r="Z68" s="14"/>
      <c r="AA68" s="12"/>
      <c r="AB68" s="13"/>
      <c r="AC68" s="7"/>
      <c r="AD68" s="7"/>
      <c r="AE68" s="7"/>
      <c r="AF68" s="7"/>
      <c r="AG68" s="7"/>
      <c r="AH68" s="7"/>
    </row>
    <row r="69" spans="1:35" ht="12.75">
      <c r="A69" s="8" t="s">
        <v>36</v>
      </c>
      <c r="B69" s="8">
        <v>100</v>
      </c>
      <c r="C69" s="10"/>
      <c r="D69" s="10"/>
      <c r="E69" s="10">
        <v>0.114</v>
      </c>
      <c r="F69" s="10"/>
      <c r="G69" s="10"/>
      <c r="H69" s="10"/>
      <c r="I69" s="40"/>
      <c r="J69" s="40"/>
      <c r="K69" s="10"/>
      <c r="L69" s="10"/>
      <c r="M69" s="10">
        <v>0.0035</v>
      </c>
      <c r="N69" s="10"/>
      <c r="O69" s="8"/>
      <c r="P69" s="10">
        <v>0.002</v>
      </c>
      <c r="Q69" s="8"/>
      <c r="R69" s="8"/>
      <c r="S69" s="8"/>
      <c r="T69" s="8"/>
      <c r="U69" s="8"/>
      <c r="V69" s="41"/>
      <c r="W69" s="8"/>
      <c r="X69" s="10"/>
      <c r="Y69" s="8"/>
      <c r="Z69" s="11"/>
      <c r="AA69" s="12"/>
      <c r="AB69" s="13"/>
      <c r="AC69" s="7"/>
      <c r="AD69" s="7"/>
      <c r="AE69" s="7"/>
      <c r="AF69" s="7"/>
      <c r="AG69" s="7"/>
      <c r="AH69" s="7"/>
      <c r="AI69" s="7"/>
    </row>
    <row r="70" spans="1:35" ht="12.75">
      <c r="A70" s="8" t="s">
        <v>47</v>
      </c>
      <c r="B70" s="8">
        <v>200</v>
      </c>
      <c r="C70" s="10"/>
      <c r="D70" s="10">
        <v>0.015</v>
      </c>
      <c r="E70" s="10"/>
      <c r="F70" s="10"/>
      <c r="G70" s="10"/>
      <c r="H70" s="10"/>
      <c r="I70" s="40"/>
      <c r="J70" s="40"/>
      <c r="K70" s="10"/>
      <c r="L70" s="10">
        <v>0.001</v>
      </c>
      <c r="M70" s="10"/>
      <c r="N70" s="10"/>
      <c r="O70" s="8"/>
      <c r="P70" s="8"/>
      <c r="Q70" s="8"/>
      <c r="R70" s="10"/>
      <c r="S70" s="10"/>
      <c r="T70" s="10"/>
      <c r="U70" s="10"/>
      <c r="V70" s="41"/>
      <c r="W70" s="8"/>
      <c r="X70" s="8"/>
      <c r="Y70" s="8"/>
      <c r="Z70" s="14"/>
      <c r="AA70" s="12"/>
      <c r="AB70" s="13"/>
      <c r="AC70" s="7"/>
      <c r="AD70" s="7"/>
      <c r="AE70" s="7"/>
      <c r="AF70" s="7"/>
      <c r="AG70" s="7"/>
      <c r="AH70" s="7"/>
      <c r="AI70" s="7"/>
    </row>
    <row r="71" spans="1:35" ht="12.75">
      <c r="A71" s="8" t="s">
        <v>43</v>
      </c>
      <c r="B71" s="8">
        <v>85</v>
      </c>
      <c r="C71" s="10"/>
      <c r="D71" s="10"/>
      <c r="E71" s="10"/>
      <c r="F71" s="10"/>
      <c r="G71" s="10"/>
      <c r="H71" s="10"/>
      <c r="I71" s="40">
        <v>0.085</v>
      </c>
      <c r="J71" s="40"/>
      <c r="K71" s="10"/>
      <c r="L71" s="10"/>
      <c r="M71" s="10"/>
      <c r="N71" s="10"/>
      <c r="O71" s="8"/>
      <c r="P71" s="8"/>
      <c r="Q71" s="8"/>
      <c r="R71" s="8"/>
      <c r="S71" s="8"/>
      <c r="T71" s="8"/>
      <c r="U71" s="8"/>
      <c r="V71" s="41"/>
      <c r="W71" s="8"/>
      <c r="X71" s="10"/>
      <c r="Y71" s="8"/>
      <c r="Z71" s="11"/>
      <c r="AA71" s="12"/>
      <c r="AB71" s="13"/>
      <c r="AC71" s="7"/>
      <c r="AD71" s="7"/>
      <c r="AE71" s="7"/>
      <c r="AF71" s="7"/>
      <c r="AG71" s="7"/>
      <c r="AH71" s="7"/>
      <c r="AI71" s="7"/>
    </row>
    <row r="72" spans="1:35" ht="1.5" customHeight="1">
      <c r="A72" s="8"/>
      <c r="B72" s="8"/>
      <c r="C72" s="10"/>
      <c r="D72" s="10"/>
      <c r="E72" s="10"/>
      <c r="F72" s="10"/>
      <c r="G72" s="10"/>
      <c r="H72" s="10"/>
      <c r="I72" s="40"/>
      <c r="J72" s="40"/>
      <c r="K72" s="10"/>
      <c r="L72" s="10"/>
      <c r="M72" s="10"/>
      <c r="N72" s="10"/>
      <c r="O72" s="8"/>
      <c r="P72" s="8"/>
      <c r="Q72" s="8"/>
      <c r="R72" s="8"/>
      <c r="S72" s="8"/>
      <c r="T72" s="8"/>
      <c r="U72" s="8"/>
      <c r="V72" s="41"/>
      <c r="W72" s="10"/>
      <c r="X72" s="10"/>
      <c r="Y72" s="8"/>
      <c r="Z72" s="11"/>
      <c r="AA72" s="12"/>
      <c r="AB72" s="13"/>
      <c r="AC72" s="7"/>
      <c r="AD72" s="7"/>
      <c r="AE72" s="7"/>
      <c r="AF72" s="7"/>
      <c r="AG72" s="7"/>
      <c r="AH72" s="7"/>
      <c r="AI72" s="7"/>
    </row>
    <row r="73" spans="1:35" s="23" customFormat="1" ht="12.75">
      <c r="A73" s="17" t="s">
        <v>34</v>
      </c>
      <c r="B73" s="18"/>
      <c r="C73" s="17">
        <f aca="true" t="shared" si="10" ref="C73:N73">SUM(C66:C71)</f>
        <v>0.013000000000000001</v>
      </c>
      <c r="D73" s="17">
        <f t="shared" si="10"/>
        <v>0.015</v>
      </c>
      <c r="E73" s="17">
        <f t="shared" si="10"/>
        <v>0.114</v>
      </c>
      <c r="F73" s="17">
        <f t="shared" si="10"/>
        <v>0.004</v>
      </c>
      <c r="G73" s="17">
        <f t="shared" si="10"/>
        <v>0.001</v>
      </c>
      <c r="H73" s="17">
        <f t="shared" si="10"/>
        <v>0.003</v>
      </c>
      <c r="I73" s="40">
        <f t="shared" si="10"/>
        <v>0.099</v>
      </c>
      <c r="J73" s="40">
        <f t="shared" si="10"/>
        <v>0</v>
      </c>
      <c r="K73" s="17">
        <f t="shared" si="10"/>
        <v>0</v>
      </c>
      <c r="L73" s="17">
        <f t="shared" si="10"/>
        <v>0.001</v>
      </c>
      <c r="M73" s="17">
        <f t="shared" si="10"/>
        <v>0.0035</v>
      </c>
      <c r="N73" s="17">
        <f t="shared" si="10"/>
        <v>0</v>
      </c>
      <c r="O73" s="17">
        <f>SUM(O66:O72)</f>
        <v>0.075</v>
      </c>
      <c r="P73" s="17">
        <f aca="true" t="shared" si="11" ref="P73:U73">SUM(P66:P71)</f>
        <v>0.005</v>
      </c>
      <c r="Q73" s="17">
        <f t="shared" si="11"/>
        <v>0</v>
      </c>
      <c r="R73" s="17">
        <f t="shared" si="11"/>
        <v>0</v>
      </c>
      <c r="S73" s="17">
        <f t="shared" si="11"/>
        <v>0</v>
      </c>
      <c r="T73" s="17">
        <f t="shared" si="11"/>
        <v>0</v>
      </c>
      <c r="U73" s="17">
        <f t="shared" si="11"/>
        <v>0.002</v>
      </c>
      <c r="V73" s="40"/>
      <c r="W73" s="17"/>
      <c r="X73" s="17"/>
      <c r="Y73" s="17"/>
      <c r="Z73" s="19"/>
      <c r="AA73" s="20"/>
      <c r="AB73" s="21"/>
      <c r="AC73" s="22">
        <v>0</v>
      </c>
      <c r="AD73" s="22">
        <v>0.088</v>
      </c>
      <c r="AE73" s="22"/>
      <c r="AF73" s="22"/>
      <c r="AG73" s="22"/>
      <c r="AH73" s="22"/>
      <c r="AI73" s="22"/>
    </row>
    <row r="74" spans="1:35" s="28" customFormat="1" ht="12.75">
      <c r="A74" s="1" t="s">
        <v>59</v>
      </c>
      <c r="B74" s="1"/>
      <c r="C74" s="1"/>
      <c r="D74" s="1"/>
      <c r="E74" s="1"/>
      <c r="F74" s="1"/>
      <c r="G74" s="1"/>
      <c r="H74" s="1"/>
      <c r="I74" s="41"/>
      <c r="J74" s="4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41"/>
      <c r="W74" s="1"/>
      <c r="X74" s="1"/>
      <c r="Y74" s="1"/>
      <c r="Z74" s="24"/>
      <c r="AA74" s="25"/>
      <c r="AB74" s="26"/>
      <c r="AC74" s="27"/>
      <c r="AD74" s="27"/>
      <c r="AE74" s="27"/>
      <c r="AF74" s="27"/>
      <c r="AG74" s="27"/>
      <c r="AH74" s="27"/>
      <c r="AI74" s="27"/>
    </row>
    <row r="75" spans="1:35" ht="12.75">
      <c r="A75" s="8"/>
      <c r="B75" s="8"/>
      <c r="C75" s="10"/>
      <c r="D75" s="10"/>
      <c r="E75" s="10"/>
      <c r="F75" s="10"/>
      <c r="G75" s="10"/>
      <c r="H75" s="10"/>
      <c r="I75" s="40"/>
      <c r="J75" s="40"/>
      <c r="K75" s="10"/>
      <c r="L75" s="10"/>
      <c r="M75" s="10"/>
      <c r="N75" s="8"/>
      <c r="O75" s="8"/>
      <c r="P75" s="10"/>
      <c r="Q75" s="8"/>
      <c r="R75" s="8"/>
      <c r="S75" s="8"/>
      <c r="T75" s="8"/>
      <c r="U75" s="8"/>
      <c r="V75" s="41"/>
      <c r="W75" s="8"/>
      <c r="X75" s="8"/>
      <c r="Y75" s="8"/>
      <c r="Z75" s="11"/>
      <c r="AA75" s="12"/>
      <c r="AB75" s="13"/>
      <c r="AC75" s="7"/>
      <c r="AD75" s="7"/>
      <c r="AE75" s="7"/>
      <c r="AF75" s="7"/>
      <c r="AG75" s="7"/>
      <c r="AH75" s="7"/>
      <c r="AI75" s="7"/>
    </row>
    <row r="76" spans="1:35" ht="12.75">
      <c r="A76" s="8" t="s">
        <v>105</v>
      </c>
      <c r="B76" s="8">
        <v>90</v>
      </c>
      <c r="C76" s="10">
        <v>0.012</v>
      </c>
      <c r="D76" s="10"/>
      <c r="E76" s="10"/>
      <c r="F76" s="10"/>
      <c r="G76" s="10">
        <v>0.032</v>
      </c>
      <c r="H76" s="10">
        <v>0</v>
      </c>
      <c r="I76" s="40"/>
      <c r="J76" s="10"/>
      <c r="K76" s="10">
        <v>0.007</v>
      </c>
      <c r="L76" s="10"/>
      <c r="M76" s="10"/>
      <c r="N76" s="10"/>
      <c r="O76" s="8">
        <v>0.078</v>
      </c>
      <c r="P76" s="10">
        <v>0.003</v>
      </c>
      <c r="Q76" s="8"/>
      <c r="R76" s="8"/>
      <c r="S76" s="8"/>
      <c r="T76" s="8"/>
      <c r="U76" s="10">
        <v>0.004</v>
      </c>
      <c r="V76" s="41"/>
      <c r="W76" s="8"/>
      <c r="X76" s="8"/>
      <c r="Y76" s="8"/>
      <c r="Z76" s="14"/>
      <c r="AA76" s="12"/>
      <c r="AB76" s="13"/>
      <c r="AC76" s="7"/>
      <c r="AD76" s="7">
        <f>SUM(AC76)</f>
        <v>0</v>
      </c>
      <c r="AE76" s="7"/>
      <c r="AF76" s="7"/>
      <c r="AG76" s="7"/>
      <c r="AH76" s="7"/>
      <c r="AI76" s="7"/>
    </row>
    <row r="77" spans="1:35" ht="12.75">
      <c r="A77" s="8" t="s">
        <v>46</v>
      </c>
      <c r="B77" s="8">
        <v>100</v>
      </c>
      <c r="C77" s="10"/>
      <c r="D77" s="10"/>
      <c r="E77" s="10"/>
      <c r="F77" s="10"/>
      <c r="G77" s="10"/>
      <c r="H77" s="10"/>
      <c r="I77" s="40"/>
      <c r="J77" s="40"/>
      <c r="K77" s="10"/>
      <c r="L77" s="10"/>
      <c r="M77" s="10">
        <v>0.0035</v>
      </c>
      <c r="N77" s="8"/>
      <c r="O77" s="8"/>
      <c r="P77" s="10">
        <v>0.001</v>
      </c>
      <c r="Q77" s="8"/>
      <c r="R77" s="8"/>
      <c r="S77" s="8"/>
      <c r="T77" s="10">
        <v>0.0476</v>
      </c>
      <c r="U77" s="8"/>
      <c r="V77" s="41"/>
      <c r="W77" s="8"/>
      <c r="X77" s="8"/>
      <c r="Y77" s="8"/>
      <c r="Z77" s="14"/>
      <c r="AA77" s="12"/>
      <c r="AB77" s="13"/>
      <c r="AC77" s="7"/>
      <c r="AD77" s="7"/>
      <c r="AE77" s="7"/>
      <c r="AF77" s="7"/>
      <c r="AG77" s="7"/>
      <c r="AH77" s="7"/>
      <c r="AI77" s="7"/>
    </row>
    <row r="78" spans="1:35" ht="12.75">
      <c r="A78" s="8" t="s">
        <v>32</v>
      </c>
      <c r="B78" s="15">
        <v>50</v>
      </c>
      <c r="C78" s="10">
        <v>0.003</v>
      </c>
      <c r="D78" s="10"/>
      <c r="E78" s="10"/>
      <c r="F78" s="10">
        <v>0.004</v>
      </c>
      <c r="G78" s="10">
        <v>0.001</v>
      </c>
      <c r="H78" s="10">
        <v>0.003</v>
      </c>
      <c r="I78" s="40"/>
      <c r="J78" s="40"/>
      <c r="K78" s="10"/>
      <c r="L78" s="10"/>
      <c r="M78" s="8"/>
      <c r="N78" s="8"/>
      <c r="O78" s="8"/>
      <c r="P78" s="10"/>
      <c r="Q78" s="8"/>
      <c r="R78" s="8"/>
      <c r="S78" s="8"/>
      <c r="T78" s="8"/>
      <c r="U78" s="8">
        <v>0.002</v>
      </c>
      <c r="V78" s="41"/>
      <c r="W78" s="8"/>
      <c r="X78" s="8"/>
      <c r="Y78" s="8"/>
      <c r="Z78" s="14"/>
      <c r="AA78" s="12"/>
      <c r="AB78" s="13"/>
      <c r="AC78" s="7"/>
      <c r="AD78" s="7"/>
      <c r="AE78" s="7"/>
      <c r="AF78" s="7"/>
      <c r="AG78" s="7"/>
      <c r="AH78" s="7"/>
      <c r="AI78" s="7"/>
    </row>
    <row r="79" spans="1:35" ht="12.75">
      <c r="A79" s="8" t="s">
        <v>47</v>
      </c>
      <c r="B79" s="8">
        <v>200</v>
      </c>
      <c r="C79" s="10"/>
      <c r="D79" s="10">
        <v>0.015</v>
      </c>
      <c r="E79" s="10"/>
      <c r="F79" s="10"/>
      <c r="G79" s="10"/>
      <c r="H79" s="10"/>
      <c r="I79" s="40"/>
      <c r="J79" s="40"/>
      <c r="K79" s="10"/>
      <c r="L79" s="10">
        <v>0.001</v>
      </c>
      <c r="M79" s="10"/>
      <c r="N79" s="10"/>
      <c r="O79" s="8"/>
      <c r="P79" s="8"/>
      <c r="Q79" s="8"/>
      <c r="R79" s="10"/>
      <c r="S79" s="10"/>
      <c r="T79" s="10"/>
      <c r="U79" s="10"/>
      <c r="V79" s="41"/>
      <c r="W79" s="8"/>
      <c r="X79" s="8"/>
      <c r="Y79" s="8"/>
      <c r="Z79" s="14"/>
      <c r="AA79" s="12"/>
      <c r="AB79" s="13"/>
      <c r="AC79" s="7"/>
      <c r="AD79" s="7"/>
      <c r="AE79" s="7"/>
      <c r="AF79" s="7"/>
      <c r="AG79" s="7"/>
      <c r="AH79" s="7"/>
      <c r="AI79" s="7"/>
    </row>
    <row r="80" spans="1:35" ht="12.75">
      <c r="A80" s="8" t="s">
        <v>68</v>
      </c>
      <c r="B80" s="8">
        <v>85</v>
      </c>
      <c r="C80" s="10"/>
      <c r="D80" s="10"/>
      <c r="E80" s="10"/>
      <c r="F80" s="10"/>
      <c r="G80" s="10"/>
      <c r="H80" s="10"/>
      <c r="I80" s="40">
        <v>0.085</v>
      </c>
      <c r="J80" s="40"/>
      <c r="K80" s="10"/>
      <c r="L80" s="10"/>
      <c r="M80" s="10"/>
      <c r="N80" s="8"/>
      <c r="O80" s="8"/>
      <c r="P80" s="8"/>
      <c r="Q80" s="10"/>
      <c r="R80" s="8"/>
      <c r="S80" s="8"/>
      <c r="T80" s="8"/>
      <c r="U80" s="8"/>
      <c r="V80" s="41"/>
      <c r="W80" s="8"/>
      <c r="X80" s="8"/>
      <c r="Y80" s="8"/>
      <c r="Z80" s="14"/>
      <c r="AA80" s="12"/>
      <c r="AB80" s="13"/>
      <c r="AC80" s="7"/>
      <c r="AD80" s="7"/>
      <c r="AE80" s="7"/>
      <c r="AF80" s="7"/>
      <c r="AG80" s="7"/>
      <c r="AH80" s="7"/>
      <c r="AI80" s="7"/>
    </row>
    <row r="81" spans="1:35" s="23" customFormat="1" ht="12.75">
      <c r="A81" s="17" t="s">
        <v>34</v>
      </c>
      <c r="B81" s="18"/>
      <c r="C81" s="17">
        <f aca="true" t="shared" si="12" ref="C81:U81">SUM(C75:C80)</f>
        <v>0.015</v>
      </c>
      <c r="D81" s="17">
        <f t="shared" si="12"/>
        <v>0.015</v>
      </c>
      <c r="E81" s="17">
        <f t="shared" si="12"/>
        <v>0</v>
      </c>
      <c r="F81" s="17">
        <f t="shared" si="12"/>
        <v>0.004</v>
      </c>
      <c r="G81" s="17">
        <f t="shared" si="12"/>
        <v>0.033</v>
      </c>
      <c r="H81" s="17">
        <f t="shared" si="12"/>
        <v>0.003</v>
      </c>
      <c r="I81" s="40">
        <f t="shared" si="12"/>
        <v>0.085</v>
      </c>
      <c r="J81" s="40">
        <f t="shared" si="12"/>
        <v>0</v>
      </c>
      <c r="K81" s="17">
        <f t="shared" si="12"/>
        <v>0.007</v>
      </c>
      <c r="L81" s="17">
        <f t="shared" si="12"/>
        <v>0.001</v>
      </c>
      <c r="M81" s="17">
        <f t="shared" si="12"/>
        <v>0.0035</v>
      </c>
      <c r="N81" s="17">
        <f t="shared" si="12"/>
        <v>0</v>
      </c>
      <c r="O81" s="17">
        <f t="shared" si="12"/>
        <v>0.078</v>
      </c>
      <c r="P81" s="17">
        <f t="shared" si="12"/>
        <v>0.004</v>
      </c>
      <c r="Q81" s="17">
        <f t="shared" si="12"/>
        <v>0</v>
      </c>
      <c r="R81" s="17">
        <f t="shared" si="12"/>
        <v>0</v>
      </c>
      <c r="S81" s="17">
        <f t="shared" si="12"/>
        <v>0</v>
      </c>
      <c r="T81" s="17">
        <f t="shared" si="12"/>
        <v>0.0476</v>
      </c>
      <c r="U81" s="17">
        <f t="shared" si="12"/>
        <v>0.006</v>
      </c>
      <c r="V81" s="40"/>
      <c r="W81" s="17"/>
      <c r="X81" s="17"/>
      <c r="Y81" s="17"/>
      <c r="Z81" s="19"/>
      <c r="AA81" s="20">
        <v>0</v>
      </c>
      <c r="AB81" s="21"/>
      <c r="AC81" s="22">
        <v>0</v>
      </c>
      <c r="AD81" s="22">
        <v>0</v>
      </c>
      <c r="AE81" s="22"/>
      <c r="AF81" s="22"/>
      <c r="AG81" s="22"/>
      <c r="AH81" s="22"/>
      <c r="AI81" s="22"/>
    </row>
    <row r="82" spans="1:35" ht="13.5" customHeight="1">
      <c r="A82" s="43"/>
      <c r="B82" s="50">
        <v>19</v>
      </c>
      <c r="C82" s="32">
        <f>C10+C18+C27+C35+C42+C57+C64+C73+C81+C18+C27+C35+C42+C49+C64+C73+C81+C10+C18</f>
        <v>0.22000000000000006</v>
      </c>
      <c r="D82" s="32">
        <f>D10+D18+D27+D35+D42+D57+D64+D73+D81+D18+D27+D35+D42+D49+D64+D73+D81+D10+D18</f>
        <v>0.2950000000000001</v>
      </c>
      <c r="E82" s="32">
        <f>E10+E18+E27+E35+E42+E57+E64+E73+E81+E18+E27+E35+E42+D49+E64+E73+E81+E10+E18</f>
        <v>0.8130000000000001</v>
      </c>
      <c r="F82" s="32">
        <f>F10+F18+F27+F35+F42+F57+F64+F73+F81+F27+F18+F35+F42+F49+F64+F81+F73+F10+F18</f>
        <v>0.18200000000000002</v>
      </c>
      <c r="G82" s="32">
        <f aca="true" t="shared" si="13" ref="G82:R82">G10+G18+G27+G35+G42+G57+G64+G73+G81+G27+G18+G35+G42+G49+G64+G73+G81+G10+G18</f>
        <v>0.275</v>
      </c>
      <c r="H82" s="32">
        <f t="shared" si="13"/>
        <v>0.05350000000000001</v>
      </c>
      <c r="I82" s="32">
        <f t="shared" si="13"/>
        <v>1.7689999999999997</v>
      </c>
      <c r="J82" s="32">
        <f t="shared" si="13"/>
        <v>0</v>
      </c>
      <c r="K82" s="32">
        <f t="shared" si="13"/>
        <v>0.1305</v>
      </c>
      <c r="L82" s="32">
        <f t="shared" si="13"/>
        <v>0.01900000000000001</v>
      </c>
      <c r="M82" s="32">
        <f t="shared" si="13"/>
        <v>0.06400000000000003</v>
      </c>
      <c r="N82" s="32">
        <f t="shared" si="13"/>
        <v>0</v>
      </c>
      <c r="O82" s="32">
        <f t="shared" si="13"/>
        <v>2.0185</v>
      </c>
      <c r="P82" s="32">
        <f t="shared" si="13"/>
        <v>0.09900000000000002</v>
      </c>
      <c r="Q82" s="32">
        <f t="shared" si="13"/>
        <v>0.07</v>
      </c>
      <c r="R82" s="32">
        <f t="shared" si="13"/>
        <v>0.21000000000000002</v>
      </c>
      <c r="S82" s="32">
        <f>S10+S18+S27+S35+S42+S57+S64+S73+S81+S27+S18+S35+S42+S49+S57+S64+S73+S81+S10+S18</f>
        <v>0</v>
      </c>
      <c r="T82" s="32">
        <f>T10+T18+T27+T35+T42+T57+T64+T73+T81+T27+T18+T35+T42+T49+T57+T64+T73+T81+T10+T18</f>
        <v>0.1904</v>
      </c>
      <c r="U82" s="32">
        <f>U10+U18+U27+U35+U42+U57+U64+U73+U81+U27+U18+U35+U42+U49+U57+U64+U73+U81+U10+U18</f>
        <v>0.066</v>
      </c>
      <c r="V82" s="32"/>
      <c r="W82" s="32"/>
      <c r="X82" s="32"/>
      <c r="Y82" s="32"/>
      <c r="Z82" s="32"/>
      <c r="AA82" s="32">
        <f>AA10+AA18+AA27+AA35+AA42+AA57+AA64+AA73+AA81+AA18+AA27+AA35+AA42+AA49+AA64+AA73+AA81+AA10+AA18</f>
        <v>0.04</v>
      </c>
      <c r="AB82" s="32">
        <f>AB10+AB18+AB27+AB35+AB42+AB57+AB64+AB73+AB81+AB10+AB27+AB35+AB42+AB49+AB57+AB73+AB81+AB10+AB18+AB27</f>
        <v>0</v>
      </c>
      <c r="AC82" s="32">
        <f>AC10+AC18+AC27+AC35+AC42+AC57+AC64+AC73+AC81+AC18+AC27+AC35+AC42+AC49+AC64+AC73+AC81+AC10+AC18</f>
        <v>0.198</v>
      </c>
      <c r="AD82" s="32">
        <f>AD10+AD18+AD27+AD35+AD42+AD57+AD64+AD73+AD81+AD18+AD27+AD35+AD42+AD49+AD64+AD73+AD81+AD10+AD18</f>
        <v>0.195</v>
      </c>
      <c r="AE82" s="32"/>
      <c r="AF82" s="32">
        <f>AF10+AF18+AF27+AF35+AF42+AF57+AF64+AF73+AF81+AF18+AF27+AF35+AF42+AF49+AF64+AF73+AF81+AF10+AF18</f>
        <v>0</v>
      </c>
      <c r="AG82" s="7"/>
      <c r="AH82" s="7"/>
      <c r="AI82" s="7"/>
    </row>
    <row r="83" spans="1:35" ht="13.5" customHeight="1">
      <c r="A83" s="43"/>
      <c r="B83" s="50">
        <v>4</v>
      </c>
      <c r="C83" s="32">
        <f aca="true" t="shared" si="14" ref="C83:AA83">C49+C10+C57+C27</f>
        <v>0.049</v>
      </c>
      <c r="D83" s="32">
        <f t="shared" si="14"/>
        <v>0.065</v>
      </c>
      <c r="E83" s="32">
        <f t="shared" si="14"/>
        <v>0.029</v>
      </c>
      <c r="F83" s="32">
        <f t="shared" si="14"/>
        <v>0.05700000000000001</v>
      </c>
      <c r="G83" s="32">
        <f t="shared" si="14"/>
        <v>0.038000000000000006</v>
      </c>
      <c r="H83" s="32">
        <f t="shared" si="14"/>
        <v>0.0125</v>
      </c>
      <c r="I83" s="32">
        <f t="shared" si="14"/>
        <v>0.394</v>
      </c>
      <c r="J83" s="32">
        <f t="shared" si="14"/>
        <v>0</v>
      </c>
      <c r="K83" s="32">
        <f t="shared" si="14"/>
        <v>0.0955</v>
      </c>
      <c r="L83" s="32">
        <f t="shared" si="14"/>
        <v>0.004</v>
      </c>
      <c r="M83" s="32">
        <f t="shared" si="14"/>
        <v>0.0105</v>
      </c>
      <c r="N83" s="32">
        <f t="shared" si="14"/>
        <v>0</v>
      </c>
      <c r="O83" s="32">
        <f t="shared" si="14"/>
        <v>0.47900000000000004</v>
      </c>
      <c r="P83" s="32">
        <f t="shared" si="14"/>
        <v>0.011000000000000001</v>
      </c>
      <c r="Q83" s="32">
        <f t="shared" si="14"/>
        <v>0.03</v>
      </c>
      <c r="R83" s="32">
        <f t="shared" si="14"/>
        <v>0.07</v>
      </c>
      <c r="S83" s="32">
        <f t="shared" si="14"/>
        <v>0</v>
      </c>
      <c r="T83" s="32">
        <f t="shared" si="14"/>
        <v>0</v>
      </c>
      <c r="U83" s="32">
        <f t="shared" si="14"/>
        <v>0.006</v>
      </c>
      <c r="V83" s="32"/>
      <c r="W83" s="32"/>
      <c r="X83" s="32"/>
      <c r="Y83" s="32"/>
      <c r="Z83" s="32"/>
      <c r="AA83" s="32">
        <f t="shared" si="14"/>
        <v>0.04</v>
      </c>
      <c r="AB83" s="32">
        <f>AB49+AB18+AB64+AB35</f>
        <v>0</v>
      </c>
      <c r="AC83" s="32">
        <f>AC49+AC10+AC57+AC27</f>
        <v>0.099</v>
      </c>
      <c r="AD83" s="32">
        <f>AD49+AD10+AD57+AD27</f>
        <v>0.019</v>
      </c>
      <c r="AE83" s="32"/>
      <c r="AF83" s="32">
        <f>AF49+AF10+AF57+AF27</f>
        <v>0</v>
      </c>
      <c r="AG83" s="7"/>
      <c r="AH83" s="7"/>
      <c r="AI83" s="7"/>
    </row>
    <row r="84" spans="1:35" ht="13.5" customHeight="1">
      <c r="A84" s="43" t="s">
        <v>27</v>
      </c>
      <c r="B84" s="50">
        <v>23</v>
      </c>
      <c r="C84" s="32">
        <f>C82+C83</f>
        <v>0.2690000000000001</v>
      </c>
      <c r="D84" s="32">
        <f aca="true" t="shared" si="15" ref="D84:AD84">D82+D83</f>
        <v>0.3600000000000001</v>
      </c>
      <c r="E84" s="32">
        <f t="shared" si="15"/>
        <v>0.8420000000000001</v>
      </c>
      <c r="F84" s="32">
        <f t="shared" si="15"/>
        <v>0.23900000000000005</v>
      </c>
      <c r="G84" s="32">
        <f t="shared" si="15"/>
        <v>0.31300000000000006</v>
      </c>
      <c r="H84" s="32">
        <f t="shared" si="15"/>
        <v>0.06600000000000002</v>
      </c>
      <c r="I84" s="32">
        <f t="shared" si="15"/>
        <v>2.163</v>
      </c>
      <c r="J84" s="32">
        <f t="shared" si="15"/>
        <v>0</v>
      </c>
      <c r="K84" s="32">
        <f t="shared" si="15"/>
        <v>0.226</v>
      </c>
      <c r="L84" s="32">
        <f t="shared" si="15"/>
        <v>0.02300000000000001</v>
      </c>
      <c r="M84" s="32">
        <f t="shared" si="15"/>
        <v>0.07450000000000002</v>
      </c>
      <c r="N84" s="32">
        <f t="shared" si="15"/>
        <v>0</v>
      </c>
      <c r="O84" s="32">
        <f t="shared" si="15"/>
        <v>2.4975</v>
      </c>
      <c r="P84" s="32">
        <f t="shared" si="15"/>
        <v>0.11000000000000001</v>
      </c>
      <c r="Q84" s="32">
        <f t="shared" si="15"/>
        <v>0.1</v>
      </c>
      <c r="R84" s="32">
        <f t="shared" si="15"/>
        <v>0.28</v>
      </c>
      <c r="S84" s="32">
        <f t="shared" si="15"/>
        <v>0</v>
      </c>
      <c r="T84" s="32">
        <f t="shared" si="15"/>
        <v>0.1904</v>
      </c>
      <c r="U84" s="32">
        <f t="shared" si="15"/>
        <v>0.07200000000000001</v>
      </c>
      <c r="V84" s="32"/>
      <c r="W84" s="32"/>
      <c r="X84" s="32"/>
      <c r="Y84" s="32"/>
      <c r="Z84" s="32"/>
      <c r="AA84" s="32">
        <f t="shared" si="15"/>
        <v>0.08</v>
      </c>
      <c r="AB84" s="32">
        <f t="shared" si="15"/>
        <v>0</v>
      </c>
      <c r="AC84" s="32">
        <f t="shared" si="15"/>
        <v>0.29700000000000004</v>
      </c>
      <c r="AD84" s="32">
        <f t="shared" si="15"/>
        <v>0.214</v>
      </c>
      <c r="AE84" s="32"/>
      <c r="AF84" s="32">
        <f>AF82+AF83</f>
        <v>0</v>
      </c>
      <c r="AG84" s="7"/>
      <c r="AH84" s="7"/>
      <c r="AI84" s="7"/>
    </row>
    <row r="85" spans="1:35" ht="13.5" customHeight="1">
      <c r="A85" s="32"/>
      <c r="B85" s="36"/>
      <c r="C85" s="33">
        <v>74</v>
      </c>
      <c r="D85" s="33">
        <v>39</v>
      </c>
      <c r="E85" s="33">
        <v>22</v>
      </c>
      <c r="F85" s="33">
        <v>32</v>
      </c>
      <c r="G85" s="33">
        <v>18</v>
      </c>
      <c r="H85" s="33">
        <v>148</v>
      </c>
      <c r="I85" s="42">
        <v>46</v>
      </c>
      <c r="J85" s="42">
        <v>260</v>
      </c>
      <c r="K85" s="33">
        <v>62</v>
      </c>
      <c r="L85" s="33">
        <v>663</v>
      </c>
      <c r="M85" s="33">
        <v>540</v>
      </c>
      <c r="N85" s="33">
        <v>160</v>
      </c>
      <c r="O85" s="33">
        <v>144</v>
      </c>
      <c r="P85" s="33">
        <v>9</v>
      </c>
      <c r="Q85" s="33">
        <v>0</v>
      </c>
      <c r="R85" s="33">
        <v>36</v>
      </c>
      <c r="S85" s="33">
        <v>326</v>
      </c>
      <c r="T85" s="33">
        <v>64</v>
      </c>
      <c r="U85" s="33">
        <v>32</v>
      </c>
      <c r="V85" s="42"/>
      <c r="W85" s="33"/>
      <c r="X85" s="33"/>
      <c r="Y85" s="33"/>
      <c r="Z85" s="33"/>
      <c r="AA85" s="34">
        <v>158</v>
      </c>
      <c r="AB85" s="29"/>
      <c r="AC85" s="33">
        <v>14</v>
      </c>
      <c r="AD85" s="29">
        <v>29</v>
      </c>
      <c r="AE85" s="29"/>
      <c r="AF85" s="32">
        <v>370</v>
      </c>
      <c r="AG85" s="7"/>
      <c r="AH85" s="7"/>
      <c r="AI85" s="7"/>
    </row>
    <row r="86" spans="1:35" ht="13.5" customHeight="1">
      <c r="A86" s="32"/>
      <c r="B86" s="36"/>
      <c r="C86" s="32">
        <f>C84*C85</f>
        <v>19.906000000000006</v>
      </c>
      <c r="D86" s="32">
        <f aca="true" t="shared" si="16" ref="D86:AD86">D84*D85</f>
        <v>14.040000000000004</v>
      </c>
      <c r="E86" s="32">
        <f t="shared" si="16"/>
        <v>18.524</v>
      </c>
      <c r="F86" s="32">
        <f t="shared" si="16"/>
        <v>7.6480000000000015</v>
      </c>
      <c r="G86" s="32">
        <f t="shared" si="16"/>
        <v>5.634000000000001</v>
      </c>
      <c r="H86" s="32">
        <f t="shared" si="16"/>
        <v>9.768000000000002</v>
      </c>
      <c r="I86" s="32">
        <f t="shared" si="16"/>
        <v>99.49799999999999</v>
      </c>
      <c r="J86" s="32">
        <f t="shared" si="16"/>
        <v>0</v>
      </c>
      <c r="K86" s="32">
        <f t="shared" si="16"/>
        <v>14.012</v>
      </c>
      <c r="L86" s="32">
        <f t="shared" si="16"/>
        <v>15.249000000000006</v>
      </c>
      <c r="M86" s="32">
        <f t="shared" si="16"/>
        <v>40.23000000000001</v>
      </c>
      <c r="N86" s="32">
        <f t="shared" si="16"/>
        <v>0</v>
      </c>
      <c r="O86" s="32">
        <f t="shared" si="16"/>
        <v>359.64</v>
      </c>
      <c r="P86" s="32">
        <f t="shared" si="16"/>
        <v>0.9900000000000001</v>
      </c>
      <c r="Q86" s="32">
        <f t="shared" si="16"/>
        <v>0</v>
      </c>
      <c r="R86" s="32">
        <f t="shared" si="16"/>
        <v>10.080000000000002</v>
      </c>
      <c r="S86" s="32">
        <f t="shared" si="16"/>
        <v>0</v>
      </c>
      <c r="T86" s="32">
        <f t="shared" si="16"/>
        <v>12.1856</v>
      </c>
      <c r="U86" s="32">
        <f t="shared" si="16"/>
        <v>2.3040000000000003</v>
      </c>
      <c r="V86" s="32"/>
      <c r="W86" s="32"/>
      <c r="X86" s="32"/>
      <c r="Y86" s="32"/>
      <c r="Z86" s="32"/>
      <c r="AA86" s="32">
        <f t="shared" si="16"/>
        <v>12.64</v>
      </c>
      <c r="AB86" s="32">
        <f t="shared" si="16"/>
        <v>0</v>
      </c>
      <c r="AC86" s="32">
        <f t="shared" si="16"/>
        <v>4.158</v>
      </c>
      <c r="AD86" s="32">
        <f t="shared" si="16"/>
        <v>6.2059999999999995</v>
      </c>
      <c r="AE86" s="7"/>
      <c r="AF86" s="7">
        <f>AF84*AF85</f>
        <v>0</v>
      </c>
      <c r="AG86" s="7">
        <f>SUM(C86:AF86)</f>
        <v>652.7126000000001</v>
      </c>
      <c r="AH86" s="7"/>
      <c r="AI86" s="7"/>
    </row>
    <row r="87" spans="1:35" ht="13.5" customHeight="1">
      <c r="A87" s="32"/>
      <c r="B87" s="36"/>
      <c r="C87" s="3" t="s">
        <v>2</v>
      </c>
      <c r="D87" s="3" t="s">
        <v>3</v>
      </c>
      <c r="E87" s="3" t="s">
        <v>4</v>
      </c>
      <c r="F87" s="3" t="s">
        <v>5</v>
      </c>
      <c r="G87" s="3" t="s">
        <v>6</v>
      </c>
      <c r="H87" s="3" t="s">
        <v>7</v>
      </c>
      <c r="I87" s="40" t="s">
        <v>8</v>
      </c>
      <c r="J87" s="40" t="s">
        <v>9</v>
      </c>
      <c r="K87" s="3" t="s">
        <v>10</v>
      </c>
      <c r="L87" s="3" t="s">
        <v>11</v>
      </c>
      <c r="M87" s="3" t="s">
        <v>12</v>
      </c>
      <c r="N87" s="3" t="s">
        <v>13</v>
      </c>
      <c r="O87" s="3" t="s">
        <v>97</v>
      </c>
      <c r="P87" s="3" t="s">
        <v>15</v>
      </c>
      <c r="Q87" s="3" t="s">
        <v>98</v>
      </c>
      <c r="R87" s="3" t="s">
        <v>17</v>
      </c>
      <c r="S87" s="3" t="s">
        <v>18</v>
      </c>
      <c r="T87" s="3" t="s">
        <v>19</v>
      </c>
      <c r="U87" s="3" t="s">
        <v>20</v>
      </c>
      <c r="V87" s="40"/>
      <c r="W87" s="3"/>
      <c r="X87" s="3"/>
      <c r="Y87" s="3"/>
      <c r="Z87" s="4"/>
      <c r="AA87" s="5" t="s">
        <v>26</v>
      </c>
      <c r="AB87" s="94"/>
      <c r="AC87" s="3" t="s">
        <v>28</v>
      </c>
      <c r="AD87" s="3" t="s">
        <v>29</v>
      </c>
      <c r="AE87" s="3"/>
      <c r="AF87" s="7"/>
      <c r="AG87" s="7"/>
      <c r="AH87" s="7"/>
      <c r="AI87" s="7"/>
    </row>
    <row r="88" spans="1:35" ht="13.5" customHeight="1">
      <c r="A88" s="39"/>
      <c r="B88" s="39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29"/>
      <c r="AH88" s="29"/>
      <c r="AI88" s="7"/>
    </row>
    <row r="90" spans="7:8" ht="12.75">
      <c r="G90" t="s">
        <v>104</v>
      </c>
      <c r="H90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15</dc:creator>
  <cp:keywords/>
  <dc:description/>
  <cp:lastModifiedBy>Unknown User</cp:lastModifiedBy>
  <cp:lastPrinted>2017-04-07T09:48:17Z</cp:lastPrinted>
  <dcterms:created xsi:type="dcterms:W3CDTF">2017-01-11T06:48:28Z</dcterms:created>
  <dcterms:modified xsi:type="dcterms:W3CDTF">2020-09-16T09:11:42Z</dcterms:modified>
  <cp:category/>
  <cp:version/>
  <cp:contentType/>
  <cp:contentStatus/>
</cp:coreProperties>
</file>